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mailglyndwrac-my.sharepoint.com/personal/jamesl_wrexham_ac_uk/Documents/Desktop/"/>
    </mc:Choice>
  </mc:AlternateContent>
  <xr:revisionPtr revIDLastSave="0" documentId="8_{03DFBBDF-2465-4AD4-92F0-ABCC2FFB185F}" xr6:coauthVersionLast="47" xr6:coauthVersionMax="47" xr10:uidLastSave="{00000000-0000-0000-0000-000000000000}"/>
  <bookViews>
    <workbookView xWindow="-108" yWindow="-108" windowWidth="23256" windowHeight="12456" activeTab="3" xr2:uid="{5E6E068A-D8B1-4149-9A75-1760B4AC6320}"/>
  </bookViews>
  <sheets>
    <sheet name="6798 Bill No 3 Section 1 Works" sheetId="1" r:id="rId1"/>
    <sheet name="6798 Bill No 4 Section 2 Works" sheetId="2" r:id="rId2"/>
    <sheet name="6798 Final Summary" sheetId="3" r:id="rId3"/>
    <sheet name="6805 Bill No 5 Provisional Sums" sheetId="4" r:id="rId4"/>
  </sheets>
  <definedNames>
    <definedName name="Bill3Page1">'6798 Bill No 3 Section 1 Works'!$F$48</definedName>
    <definedName name="Bill3Page10">'6798 Bill No 3 Section 1 Works'!$F$405</definedName>
    <definedName name="Bill3Page11">'6798 Bill No 3 Section 1 Works'!$F$455</definedName>
    <definedName name="Bill3Page12">'6798 Bill No 3 Section 1 Works'!$F$475</definedName>
    <definedName name="Bill3Page13">'6798 Bill No 3 Section 1 Works'!$F$526</definedName>
    <definedName name="Bill3Page14">'6798 Bill No 3 Section 1 Works'!$F$554</definedName>
    <definedName name="Bill3Page15">'6798 Bill No 3 Section 1 Works'!$F$572</definedName>
    <definedName name="Bill3Page16">'6798 Bill No 3 Section 1 Works'!$F$616</definedName>
    <definedName name="Bill3Page17">'6798 Bill No 3 Section 1 Works'!$F$661</definedName>
    <definedName name="Bill3Page18">'6798 Bill No 3 Section 1 Works'!$F$713</definedName>
    <definedName name="Bill3Page19">'6798 Bill No 3 Section 1 Works'!$F$760</definedName>
    <definedName name="Bill3Page2">'6798 Bill No 3 Section 1 Works'!$F$102</definedName>
    <definedName name="Bill3Page20">'6798 Bill No 3 Section 1 Works'!$F$779</definedName>
    <definedName name="Bill3Page21">'6798 Bill No 3 Section 1 Works'!$F$803</definedName>
    <definedName name="Bill3Page22">'6798 Bill No 3 Section 1 Works'!$F$837</definedName>
    <definedName name="Bill3Page23">'6798 Bill No 3 Section 1 Works'!$F$888</definedName>
    <definedName name="Bill3Page24">'6798 Bill No 3 Section 1 Works'!$F$915</definedName>
    <definedName name="Bill3Page25">'6798 Bill No 3 Section 1 Works'!$F$933</definedName>
    <definedName name="Bill3Page26">'6798 Bill No 3 Section 1 Works'!$F$984</definedName>
    <definedName name="Bill3Page27">'6798 Bill No 3 Section 1 Works'!$F$1038</definedName>
    <definedName name="Bill3Page28">'6798 Bill No 3 Section 1 Works'!$F$1056</definedName>
    <definedName name="Bill3Page29">'6798 Bill No 3 Section 1 Works'!$F$1099</definedName>
    <definedName name="Bill3Page3">'6798 Bill No 3 Section 1 Works'!$F$144</definedName>
    <definedName name="Bill3Page4">'6798 Bill No 3 Section 1 Works'!$F$164</definedName>
    <definedName name="Bill3Page5">'6798 Bill No 3 Section 1 Works'!$F$209</definedName>
    <definedName name="Bill3Page6">'6798 Bill No 3 Section 1 Works'!$F$254</definedName>
    <definedName name="Bill3Page7">'6798 Bill No 3 Section 1 Works'!$F$285</definedName>
    <definedName name="Bill3Page8">'6798 Bill No 3 Section 1 Works'!$F$303</definedName>
    <definedName name="Bill3Page9">'6798 Bill No 3 Section 1 Works'!$F$355</definedName>
    <definedName name="Bill4Page1">'6798 Bill No 4 Section 2 Works'!$F$45</definedName>
    <definedName name="Bill4Page10">'6798 Bill No 4 Section 2 Works'!$F$353</definedName>
    <definedName name="Bill4Page11">'6798 Bill No 4 Section 2 Works'!$F$371</definedName>
    <definedName name="Bill4Page12">'6798 Bill No 4 Section 2 Works'!$F$417</definedName>
    <definedName name="Bill4Page13">'6798 Bill No 4 Section 2 Works'!$F$467</definedName>
    <definedName name="Bill4Page14">'6798 Bill No 4 Section 2 Works'!$F$515</definedName>
    <definedName name="Bill4Page15">'6798 Bill No 4 Section 2 Works'!$F$566</definedName>
    <definedName name="Bill4Page16">'6798 Bill No 4 Section 2 Works'!$F$586</definedName>
    <definedName name="Bill4Page17">'6798 Bill No 4 Section 2 Works'!$F$629</definedName>
    <definedName name="Bill4Page18">'6798 Bill No 4 Section 2 Works'!$F$680</definedName>
    <definedName name="Bill4Page19">'6798 Bill No 4 Section 2 Works'!$F$707</definedName>
    <definedName name="Bill4Page2">'6798 Bill No 4 Section 2 Works'!$F$96</definedName>
    <definedName name="Bill4Page20">'6798 Bill No 4 Section 2 Works'!$F$725</definedName>
    <definedName name="Bill4Page21">'6798 Bill No 4 Section 2 Works'!$F$777</definedName>
    <definedName name="Bill4Page22">'6798 Bill No 4 Section 2 Works'!$F$828</definedName>
    <definedName name="Bill4Page23">'6798 Bill No 4 Section 2 Works'!$F$846</definedName>
    <definedName name="Bill4Page3">'6798 Bill No 4 Section 2 Works'!$F$144</definedName>
    <definedName name="Bill4Page4">'6798 Bill No 4 Section 2 Works'!$F$168</definedName>
    <definedName name="Bill4Page5">'6798 Bill No 4 Section 2 Works'!$F$190</definedName>
    <definedName name="Bill4Page6">'6798 Bill No 4 Section 2 Works'!$F$236</definedName>
    <definedName name="Bill4Page7">'6798 Bill No 4 Section 2 Works'!$F$253</definedName>
    <definedName name="Bill4Page8">'6798 Bill No 4 Section 2 Works'!$F$271</definedName>
    <definedName name="Bill4Page9">'6798 Bill No 4 Section 2 Works'!$F$323</definedName>
    <definedName name="Page24">'6798 Bill No 4 Section 2 Works'!$F$875</definedName>
    <definedName name="Page30">'6798 Bill No 3 Section 1 Works'!$F$1132</definedName>
    <definedName name="_xlnm.Print_Area" localSheetId="2">'6798 Final Summary'!$A$4:$E$42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7" i="4" l="1"/>
  <c r="G147" i="4"/>
  <c r="G140" i="4"/>
  <c r="G163" i="4" s="1"/>
  <c r="G174" i="4" s="1"/>
  <c r="G126" i="4"/>
  <c r="G172" i="4" s="1"/>
  <c r="G57" i="4"/>
  <c r="E39" i="3"/>
  <c r="F841" i="2"/>
  <c r="F828" i="2"/>
  <c r="F843" i="2" s="1"/>
  <c r="F777" i="2"/>
  <c r="F720" i="2"/>
  <c r="F707" i="2"/>
  <c r="F722" i="2" s="1"/>
  <c r="F680" i="2"/>
  <c r="F627" i="2"/>
  <c r="F618" i="2"/>
  <c r="F606" i="2"/>
  <c r="F629" i="2" s="1"/>
  <c r="F869" i="2" s="1"/>
  <c r="F564" i="2"/>
  <c r="F556" i="2"/>
  <c r="F548" i="2"/>
  <c r="F544" i="2"/>
  <c r="F540" i="2"/>
  <c r="F530" i="2"/>
  <c r="F528" i="2"/>
  <c r="F566" i="2" s="1"/>
  <c r="F583" i="2" s="1"/>
  <c r="F513" i="2"/>
  <c r="F511" i="2"/>
  <c r="F509" i="2"/>
  <c r="F498" i="2"/>
  <c r="F492" i="2"/>
  <c r="F478" i="2"/>
  <c r="F515" i="2" s="1"/>
  <c r="F581" i="2" s="1"/>
  <c r="F465" i="2"/>
  <c r="F458" i="2"/>
  <c r="F448" i="2"/>
  <c r="F439" i="2"/>
  <c r="F467" i="2" s="1"/>
  <c r="F579" i="2" s="1"/>
  <c r="F415" i="2"/>
  <c r="F404" i="2"/>
  <c r="F399" i="2"/>
  <c r="F417" i="2" s="1"/>
  <c r="F865" i="2" s="1"/>
  <c r="F368" i="2"/>
  <c r="F353" i="2"/>
  <c r="F351" i="2"/>
  <c r="F321" i="2"/>
  <c r="F310" i="2"/>
  <c r="F307" i="2"/>
  <c r="F296" i="2"/>
  <c r="F294" i="2"/>
  <c r="F323" i="2" s="1"/>
  <c r="F366" i="2" s="1"/>
  <c r="F253" i="2"/>
  <c r="F268" i="2" s="1"/>
  <c r="F250" i="2"/>
  <c r="F234" i="2"/>
  <c r="F228" i="2"/>
  <c r="F222" i="2"/>
  <c r="F215" i="2"/>
  <c r="F211" i="2"/>
  <c r="F209" i="2"/>
  <c r="F236" i="2" s="1"/>
  <c r="F266" i="2" s="1"/>
  <c r="F187" i="2"/>
  <c r="F168" i="2"/>
  <c r="F144" i="2"/>
  <c r="F185" i="2" s="1"/>
  <c r="F90" i="2"/>
  <c r="F87" i="2"/>
  <c r="F84" i="2"/>
  <c r="F78" i="2"/>
  <c r="F96" i="2" s="1"/>
  <c r="F183" i="2" s="1"/>
  <c r="F75" i="2"/>
  <c r="F45" i="2"/>
  <c r="F181" i="2" s="1"/>
  <c r="F190" i="2" s="1"/>
  <c r="F859" i="2" s="1"/>
  <c r="F1130" i="1"/>
  <c r="F1124" i="1"/>
  <c r="F1114" i="1"/>
  <c r="F1099" i="1"/>
  <c r="F1053" i="1"/>
  <c r="F1056" i="1" s="1"/>
  <c r="F1128" i="1" s="1"/>
  <c r="F1051" i="1"/>
  <c r="F1038" i="1"/>
  <c r="F984" i="1"/>
  <c r="F930" i="1"/>
  <c r="F933" i="1" s="1"/>
  <c r="F1126" i="1" s="1"/>
  <c r="F928" i="1"/>
  <c r="F915" i="1"/>
  <c r="F888" i="1"/>
  <c r="F837" i="1"/>
  <c r="F835" i="1"/>
  <c r="F826" i="1"/>
  <c r="F824" i="1"/>
  <c r="F800" i="1"/>
  <c r="F798" i="1"/>
  <c r="F796" i="1"/>
  <c r="F794" i="1"/>
  <c r="F792" i="1"/>
  <c r="F779" i="1"/>
  <c r="F776" i="1"/>
  <c r="F760" i="1"/>
  <c r="F758" i="1"/>
  <c r="F754" i="1"/>
  <c r="F746" i="1"/>
  <c r="F742" i="1"/>
  <c r="F738" i="1"/>
  <c r="F728" i="1"/>
  <c r="F725" i="1"/>
  <c r="F713" i="1"/>
  <c r="F711" i="1"/>
  <c r="F702" i="1"/>
  <c r="F696" i="1"/>
  <c r="F691" i="1"/>
  <c r="F686" i="1"/>
  <c r="F681" i="1"/>
  <c r="F679" i="1"/>
  <c r="F661" i="1"/>
  <c r="F659" i="1"/>
  <c r="F657" i="1"/>
  <c r="F651" i="1"/>
  <c r="F649" i="1"/>
  <c r="F638" i="1"/>
  <c r="F636" i="1"/>
  <c r="F616" i="1"/>
  <c r="F614" i="1"/>
  <c r="F608" i="1"/>
  <c r="F606" i="1"/>
  <c r="F604" i="1"/>
  <c r="F594" i="1"/>
  <c r="F569" i="1"/>
  <c r="F567" i="1"/>
  <c r="F554" i="1"/>
  <c r="F551" i="1"/>
  <c r="F540" i="1"/>
  <c r="F526" i="1"/>
  <c r="F524" i="1"/>
  <c r="F510" i="1"/>
  <c r="F504" i="1"/>
  <c r="F472" i="1"/>
  <c r="F470" i="1"/>
  <c r="F468" i="1"/>
  <c r="F475" i="1" s="1"/>
  <c r="F1118" i="1" s="1"/>
  <c r="F455" i="1"/>
  <c r="F453" i="1"/>
  <c r="F451" i="1"/>
  <c r="F437" i="1"/>
  <c r="F434" i="1"/>
  <c r="F432" i="1"/>
  <c r="F405" i="1"/>
  <c r="F403" i="1"/>
  <c r="F392" i="1"/>
  <c r="F390" i="1"/>
  <c r="F379" i="1"/>
  <c r="F377" i="1"/>
  <c r="F367" i="1"/>
  <c r="F355" i="1"/>
  <c r="F353" i="1"/>
  <c r="F340" i="1"/>
  <c r="F337" i="1"/>
  <c r="F300" i="1"/>
  <c r="F298" i="1"/>
  <c r="F303" i="1" s="1"/>
  <c r="F1116" i="1" s="1"/>
  <c r="F285" i="1"/>
  <c r="F283" i="1"/>
  <c r="F281" i="1"/>
  <c r="F271" i="1"/>
  <c r="F254" i="1"/>
  <c r="F252" i="1"/>
  <c r="F244" i="1"/>
  <c r="F242" i="1"/>
  <c r="F240" i="1"/>
  <c r="F238" i="1"/>
  <c r="F232" i="1"/>
  <c r="F209" i="1"/>
  <c r="F207" i="1"/>
  <c r="F199" i="1"/>
  <c r="F197" i="1"/>
  <c r="F187" i="1"/>
  <c r="F185" i="1"/>
  <c r="F161" i="1"/>
  <c r="F159" i="1"/>
  <c r="F157" i="1"/>
  <c r="F164" i="1" s="1"/>
  <c r="F1112" i="1" s="1"/>
  <c r="F144" i="1"/>
  <c r="F124" i="1"/>
  <c r="F102" i="1"/>
  <c r="F94" i="1"/>
  <c r="F91" i="1"/>
  <c r="F79" i="1"/>
  <c r="F75" i="1"/>
  <c r="F66" i="1"/>
  <c r="F63" i="1"/>
  <c r="F60" i="1"/>
  <c r="F48" i="1"/>
  <c r="F46" i="1"/>
  <c r="F43" i="1"/>
  <c r="F41" i="1"/>
  <c r="F39" i="1"/>
  <c r="G63" i="4" l="1"/>
  <c r="G66" i="4" s="1"/>
  <c r="G170" i="4" s="1"/>
  <c r="G179" i="4" s="1"/>
  <c r="F572" i="1"/>
  <c r="F1120" i="1" s="1"/>
  <c r="F803" i="1"/>
  <c r="F1122" i="1" s="1"/>
  <c r="F271" i="2"/>
  <c r="F861" i="2" s="1"/>
  <c r="F371" i="2"/>
  <c r="F863" i="2" s="1"/>
  <c r="F1132" i="1"/>
  <c r="F725" i="2"/>
  <c r="F871" i="2" s="1"/>
  <c r="F586" i="2"/>
  <c r="F867" i="2" s="1"/>
  <c r="F846" i="2"/>
  <c r="F873" i="2" s="1"/>
  <c r="F875" i="2" l="1"/>
</calcChain>
</file>

<file path=xl/sharedStrings.xml><?xml version="1.0" encoding="utf-8"?>
<sst xmlns="http://schemas.openxmlformats.org/spreadsheetml/2006/main" count="5456" uniqueCount="1069">
  <si>
    <t>C,E,F</t>
  </si>
  <si>
    <t>Bill No. 3</t>
  </si>
  <si>
    <t>Section 1 Works</t>
  </si>
  <si>
    <t/>
  </si>
  <si>
    <t>Item</t>
  </si>
  <si>
    <t xml:space="preserve">    </t>
  </si>
  <si>
    <t>C EXISTING SITE / BUILDINGS /</t>
  </si>
  <si>
    <t>SERVICES</t>
  </si>
  <si>
    <t>C10 TEMPORARY SCREENS</t>
  </si>
  <si>
    <t>Ground Floor</t>
  </si>
  <si>
    <t>Supply and installation of security and dust</t>
  </si>
  <si>
    <t>screen between phases; visqueen and</t>
  </si>
  <si>
    <t>plasterboard or OSB board fixed to one side of</t>
  </si>
  <si>
    <t>metal stud partitions</t>
  </si>
  <si>
    <t xml:space="preserve">   A</t>
  </si>
  <si>
    <t>separating Phase 1 and Phase 2;</t>
  </si>
  <si>
    <t>approximate length 15000 x 4500 high; as</t>
  </si>
  <si>
    <t>shown on Cassidy and Ashton drawing 2108</t>
  </si>
  <si>
    <t>ITEM</t>
  </si>
  <si>
    <t xml:space="preserve">3346520400            3         </t>
  </si>
  <si>
    <t xml:space="preserve">   B</t>
  </si>
  <si>
    <t>dismantle and dispose off site following</t>
  </si>
  <si>
    <t>completion of the works</t>
  </si>
  <si>
    <t xml:space="preserve">4689481300            3         </t>
  </si>
  <si>
    <t>C15 REMOVING/STRIPPING OUT</t>
  </si>
  <si>
    <t>Carefully remove and dispose</t>
  </si>
  <si>
    <t xml:space="preserve">   C</t>
  </si>
  <si>
    <t>pair of fire escape doors including panic</t>
  </si>
  <si>
    <t>bars and frame</t>
  </si>
  <si>
    <t xml:space="preserve">6112431200            3         </t>
  </si>
  <si>
    <t>First Floor</t>
  </si>
  <si>
    <t xml:space="preserve">   D</t>
  </si>
  <si>
    <t>existing carpet floor finishes, underlay and</t>
  </si>
  <si>
    <t>adhesives</t>
  </si>
  <si>
    <t>m2</t>
  </si>
  <si>
    <t xml:space="preserve">3541817300            3         </t>
  </si>
  <si>
    <t xml:space="preserve">   E</t>
  </si>
  <si>
    <t>existing vinyl floor finishes and adhesives</t>
  </si>
  <si>
    <t xml:space="preserve">3797170700            3         </t>
  </si>
  <si>
    <t xml:space="preserve">   F</t>
  </si>
  <si>
    <t>existing ceramic floor tiles and adhesives</t>
  </si>
  <si>
    <t xml:space="preserve">3585538800            3         </t>
  </si>
  <si>
    <t xml:space="preserve">   G</t>
  </si>
  <si>
    <t>existing ceiling finishes; waffle/open grid</t>
  </si>
  <si>
    <t>ceiling tiles, grid and hangers</t>
  </si>
  <si>
    <t xml:space="preserve">3995796600            3         </t>
  </si>
  <si>
    <t>To Collection    £</t>
  </si>
  <si>
    <t>6798                           3/ 1</t>
  </si>
  <si>
    <t>existing ceiling finishes; suspended ceiling</t>
  </si>
  <si>
    <t>tiles, grid and hangers</t>
  </si>
  <si>
    <t xml:space="preserve">4059611700            3         </t>
  </si>
  <si>
    <t>existing ceiling finishes; plasterboard and</t>
  </si>
  <si>
    <t>skim including support system</t>
  </si>
  <si>
    <t xml:space="preserve">4073361300            3         </t>
  </si>
  <si>
    <t>existing wall finishes; ceramic mozaic tiles</t>
  </si>
  <si>
    <t>and adhesive</t>
  </si>
  <si>
    <t xml:space="preserve">5359208400            3         </t>
  </si>
  <si>
    <t>existing wall finishes; stainless steel wall</t>
  </si>
  <si>
    <t>lining; approximate size 3500 x 2100</t>
  </si>
  <si>
    <t xml:space="preserve">4981422000            3         </t>
  </si>
  <si>
    <t>existing wall finishes; wall linings; fire</t>
  </si>
  <si>
    <t>protection linings to columns; proprietary</t>
  </si>
  <si>
    <t>partion boards including timber and metal</t>
  </si>
  <si>
    <t>support systems; approximately 3000 girth</t>
  </si>
  <si>
    <t>to 2 Nr columns</t>
  </si>
  <si>
    <t>m</t>
  </si>
  <si>
    <t xml:space="preserve">5306972900            3         </t>
  </si>
  <si>
    <t>existing wall finishes; wall linings;</t>
  </si>
  <si>
    <t>proprietary partion boards including timber</t>
  </si>
  <si>
    <t>and metal support systems</t>
  </si>
  <si>
    <t xml:space="preserve">5230470500            3         </t>
  </si>
  <si>
    <t>existing wall finishes; bulkhead to Coffee</t>
  </si>
  <si>
    <t>Shop severy area; approximate length 5000</t>
  </si>
  <si>
    <t>x 1000 x 400</t>
  </si>
  <si>
    <t xml:space="preserve">5287173200            3         </t>
  </si>
  <si>
    <t xml:space="preserve">   H</t>
  </si>
  <si>
    <t>existing sanitaryware consisting 2 Nr WC's,</t>
  </si>
  <si>
    <t>2 Nr wash basins, grab rails, hand driers,</t>
  </si>
  <si>
    <t>small area of wall tiles, soap dispensers,</t>
  </si>
  <si>
    <t>mirrors and the like</t>
  </si>
  <si>
    <t xml:space="preserve">3872708900            3         </t>
  </si>
  <si>
    <t xml:space="preserve">   J</t>
  </si>
  <si>
    <t>internal doors, frames, ironmongery and</t>
  </si>
  <si>
    <t>architraves; single doors</t>
  </si>
  <si>
    <t>nr</t>
  </si>
  <si>
    <t xml:space="preserve">3923295700            3         </t>
  </si>
  <si>
    <t xml:space="preserve">   K</t>
  </si>
  <si>
    <t>architraves; double doors</t>
  </si>
  <si>
    <t>pr</t>
  </si>
  <si>
    <t xml:space="preserve">4231896600            3         </t>
  </si>
  <si>
    <t xml:space="preserve">   L</t>
  </si>
  <si>
    <t>servery counter, base units and display unit;</t>
  </si>
  <si>
    <t>approximate length 7500 x 1000 high</t>
  </si>
  <si>
    <t xml:space="preserve">4181349700            3         </t>
  </si>
  <si>
    <t xml:space="preserve">   M</t>
  </si>
  <si>
    <t>low level plasterboard and timber partition;</t>
  </si>
  <si>
    <t>approximate length 5000 x 1000 high</t>
  </si>
  <si>
    <t xml:space="preserve">4174231700            3         </t>
  </si>
  <si>
    <t>6798                           3/ 2</t>
  </si>
  <si>
    <t>approximate length 11000 x 1000 high</t>
  </si>
  <si>
    <t xml:space="preserve">4154616100            3         </t>
  </si>
  <si>
    <t>plasterboard and timber partition;</t>
  </si>
  <si>
    <t>approximate length 33000 x 3500 high;</t>
  </si>
  <si>
    <t>forming kitchen, store and WC's</t>
  </si>
  <si>
    <t xml:space="preserve">4335891800            3         </t>
  </si>
  <si>
    <t>stainless steel canopy; approximate size</t>
  </si>
  <si>
    <t>3500 x 1500 x 1000</t>
  </si>
  <si>
    <t xml:space="preserve">5028129900            3         </t>
  </si>
  <si>
    <t>anti theft scanners; approximate size 600 x</t>
  </si>
  <si>
    <t>1500</t>
  </si>
  <si>
    <t xml:space="preserve">5201507400            3         </t>
  </si>
  <si>
    <t>C90 ALTERATIONS - SPOT ITEMS</t>
  </si>
  <si>
    <t>Carefully break up existing concrete slab to</t>
  </si>
  <si>
    <t>form 50 deep recess for platform lift and</t>
  </si>
  <si>
    <t>dispose of debris</t>
  </si>
  <si>
    <t>1600 x 1600</t>
  </si>
  <si>
    <t xml:space="preserve">5597984800            3         </t>
  </si>
  <si>
    <t>Forming openings for platform lift through</t>
  </si>
  <si>
    <t>existing reinforced concrete first floor,</t>
  </si>
  <si>
    <t>approximately 200 thick and dispose of debris</t>
  </si>
  <si>
    <t xml:space="preserve">5621078100            3         </t>
  </si>
  <si>
    <t>6798                           3/ 3</t>
  </si>
  <si>
    <t>C EXISTING SITE / BUILDINGS / SERVICES</t>
  </si>
  <si>
    <t>Collection</t>
  </si>
  <si>
    <t>C EXISTING SITE / BUILDINGS / SERVICES           3   /1</t>
  </si>
  <si>
    <t>C EXISTING SITE / BUILDINGS / SERVICES           3   /2</t>
  </si>
  <si>
    <t>C EXISTING SITE / BUILDINGS / SERVICES           3   /3</t>
  </si>
  <si>
    <t>Total of C EXISTING SITE / BUILDINGS / SERVICES-To Summary of Bill No.3 £</t>
  </si>
  <si>
    <t>6798                           3/ 4</t>
  </si>
  <si>
    <t>F MASONRY</t>
  </si>
  <si>
    <t>F10 BRICK / BLOCK WALLING</t>
  </si>
  <si>
    <t>Blockwork; Toplite GTI; compressive</t>
  </si>
  <si>
    <t>strength 2.9N/mm2; 440 x 215 or modular</t>
  </si>
  <si>
    <t>size determined by maximum 20kg lift; in</t>
  </si>
  <si>
    <t>cement lime sand mortar (1:1:6); stretcher</t>
  </si>
  <si>
    <t>bond</t>
  </si>
  <si>
    <t>Walls</t>
  </si>
  <si>
    <t>100 thick</t>
  </si>
  <si>
    <t xml:space="preserve">4385545600            3         </t>
  </si>
  <si>
    <t>100 thick; various curved radii</t>
  </si>
  <si>
    <t xml:space="preserve">4439807100            3         </t>
  </si>
  <si>
    <t>F30 ACCESSORIES / SUNDRY ITEMS</t>
  </si>
  <si>
    <t>FOR BRICK / BLOCK / STONE WALLING</t>
  </si>
  <si>
    <t>Proprietary items</t>
  </si>
  <si>
    <t>Lintels; Naylor; pre-cast concrete; bedding on</t>
  </si>
  <si>
    <t>cement sand mortar</t>
  </si>
  <si>
    <t>1500 long; ref. R7; 215 x 145</t>
  </si>
  <si>
    <t xml:space="preserve">5122488700            3         </t>
  </si>
  <si>
    <t>1500 long; ref. XFR6; 100 x 140</t>
  </si>
  <si>
    <t xml:space="preserve">4058926900            3         </t>
  </si>
  <si>
    <t>Stainless steel ties; Ancon Building Products;</t>
  </si>
  <si>
    <t>fixing in accordance with manufacturer's</t>
  </si>
  <si>
    <t>instructions</t>
  </si>
  <si>
    <t>150 long; ref. SPV frame clamp; one end</t>
  </si>
  <si>
    <t>fixed to steelwork, other end bedded into</t>
  </si>
  <si>
    <t>blockwork</t>
  </si>
  <si>
    <t xml:space="preserve">5032175100            3         </t>
  </si>
  <si>
    <t>Total of F MASONRY-To Summary of Bill No.3 £</t>
  </si>
  <si>
    <t>6798                           3/ 5</t>
  </si>
  <si>
    <t>G STRUCTURAL / CARCASSING</t>
  </si>
  <si>
    <t>METAL / TIMBER</t>
  </si>
  <si>
    <t>G12 ISOLATED STRUCTURAL METAL</t>
  </si>
  <si>
    <t>MEMBERS</t>
  </si>
  <si>
    <t>Fabricated</t>
  </si>
  <si>
    <t>Beams; UC 254 x 254 x 73; including</t>
  </si>
  <si>
    <t>connections to existing and new steel beams,</t>
  </si>
  <si>
    <t>priming and painting as required</t>
  </si>
  <si>
    <t>8000 long; trimming steel around newly</t>
  </si>
  <si>
    <t>formed lift shaft opening in existing first</t>
  </si>
  <si>
    <t>floor; as shown on JPS drawing 0003</t>
  </si>
  <si>
    <t xml:space="preserve">5693356600            3         </t>
  </si>
  <si>
    <t>Beams; UC 152 x 152 x 30; including</t>
  </si>
  <si>
    <t>2500 long; as shown on JPS drawing 0006</t>
  </si>
  <si>
    <t xml:space="preserve">5784145100            3         </t>
  </si>
  <si>
    <t>2800 long; as shown on JPS drawing 0006</t>
  </si>
  <si>
    <t xml:space="preserve">5801975100            3         </t>
  </si>
  <si>
    <t>5800 long; as shown on JPS drawing 0006</t>
  </si>
  <si>
    <t xml:space="preserve">5778134900            3         </t>
  </si>
  <si>
    <t>7500 long; as shown on JPS drawing 0006</t>
  </si>
  <si>
    <t xml:space="preserve">5756037900            3         </t>
  </si>
  <si>
    <t>Beams; UB 203 x 102 x 23; including</t>
  </si>
  <si>
    <t>connections to new steel posts, priming and</t>
  </si>
  <si>
    <t>painting as required</t>
  </si>
  <si>
    <t>2000 long; trimming steel around newly</t>
  </si>
  <si>
    <t>floor; as shown on JPS drawing 0001</t>
  </si>
  <si>
    <t xml:space="preserve">5160796300            3         </t>
  </si>
  <si>
    <t>6798                           3/ 6</t>
  </si>
  <si>
    <t>Posts; including slotted holes, 120 x 120 x 10</t>
  </si>
  <si>
    <t>angle screwed to underside of steel beam, 120</t>
  </si>
  <si>
    <t>x 300 x 10 thick steel pase plate, M10 resin</t>
  </si>
  <si>
    <t>anchors and 25 thick non shrink grout, base</t>
  </si>
  <si>
    <t>and head connection details as shown on</t>
  </si>
  <si>
    <t>drawing 0004; priming and painting as required</t>
  </si>
  <si>
    <t>SHS 100 x 100 x 5; 5000 long; as shown on</t>
  </si>
  <si>
    <t>JPS drawing 0003</t>
  </si>
  <si>
    <t xml:space="preserve">5725816500            3         </t>
  </si>
  <si>
    <t>G20 CARPENTRY / TIMBER FRAMING /</t>
  </si>
  <si>
    <t>FIRST FIXING</t>
  </si>
  <si>
    <t>Wrot softwood; treated</t>
  </si>
  <si>
    <t>Individual supports</t>
  </si>
  <si>
    <t>25 x 50; shadow batten; plugging and</t>
  </si>
  <si>
    <t>screwing to blockwork / metal stud partitions</t>
  </si>
  <si>
    <t xml:space="preserve">5184029800            3         </t>
  </si>
  <si>
    <t>extra over for curved</t>
  </si>
  <si>
    <t xml:space="preserve">5427722200            3         </t>
  </si>
  <si>
    <t>6798                           3/ 7</t>
  </si>
  <si>
    <t>G STRUCTURAL / CARCASSING METAL / TIMBER</t>
  </si>
  <si>
    <t>G STRUCTURAL / CARCASSING METAL / TIMBER           3   /6</t>
  </si>
  <si>
    <t>G STRUCTURAL / CARCASSING METAL / TIMBER           3   /7</t>
  </si>
  <si>
    <t>Total of G STRUCTURAL / CARCASSING METAL / TIMBER-To Summary of Bill No.3 £</t>
  </si>
  <si>
    <t>6798                           3/ 8</t>
  </si>
  <si>
    <t>K LININGS / SHEATHING / DRY</t>
  </si>
  <si>
    <t>PARTITIONING</t>
  </si>
  <si>
    <t>K10 PLASTERBOARD DRY LININGS /</t>
  </si>
  <si>
    <t>PARTITIONS / CEILINGS</t>
  </si>
  <si>
    <t>Partitioning system; GypWall Single Frame</t>
  </si>
  <si>
    <t>partition; Gypwall Classic; Gypframe 146 S</t>
  </si>
  <si>
    <t>50 "C" studs at 600 centres, additional</t>
  </si>
  <si>
    <t>timber studs to door openings; 148 DC 60</t>
  </si>
  <si>
    <t>deep flange floor and ceilings channels;</t>
  </si>
  <si>
    <t>fixing to steel soffit at 150 centres;</t>
  </si>
  <si>
    <t>Gypframe GA4 angles fixed either side;</t>
  </si>
  <si>
    <t>including deflection head detail and</t>
  </si>
  <si>
    <t>Rockwool Firestop 2A or 2B to head and</t>
  </si>
  <si>
    <t>continuous bead of Gyproc sealant / Gyproc</t>
  </si>
  <si>
    <t>jointing material to base; fixing in</t>
  </si>
  <si>
    <t>accordance with manufacturer's instructions</t>
  </si>
  <si>
    <t>Proprietary partitions</t>
  </si>
  <si>
    <t>4800 to 5100 high; 175 overall thickness;</t>
  </si>
  <si>
    <t>faced both sides with 2 Nr layers 12.5 thick</t>
  </si>
  <si>
    <t>Gyproc Wallboard; 50dB Rw; 30 min fire</t>
  </si>
  <si>
    <t>resistance; British Gypsum Wall System</t>
  </si>
  <si>
    <t>A206027-B-EN; ref IN-WL-C</t>
  </si>
  <si>
    <t xml:space="preserve">3558312800            3         </t>
  </si>
  <si>
    <t>abutments; with different forms of</t>
  </si>
  <si>
    <t>construction</t>
  </si>
  <si>
    <t xml:space="preserve">3220089900            3         </t>
  </si>
  <si>
    <t>Insulated plasterboard; Kingspan</t>
  </si>
  <si>
    <t>Kooltherm, ref. K118; 72.5 thick overall,</t>
  </si>
  <si>
    <t>comprising 12.5 thick plasterboard and 60</t>
  </si>
  <si>
    <t>thick rigid insulation; fixing with adhesive</t>
  </si>
  <si>
    <t>dabs; taped and scrimmed joints; including</t>
  </si>
  <si>
    <t>mastic sealant to the top of plasterboard;</t>
  </si>
  <si>
    <t>Linings to walls</t>
  </si>
  <si>
    <t>4600 to 4900</t>
  </si>
  <si>
    <t xml:space="preserve">5904640900            3         </t>
  </si>
  <si>
    <t>6798                           3/ 9</t>
  </si>
  <si>
    <t>Linings to reveals and soffits of openings and</t>
  </si>
  <si>
    <t>recesses</t>
  </si>
  <si>
    <t>not exceeding 300 wide</t>
  </si>
  <si>
    <t xml:space="preserve">5924419400            3         </t>
  </si>
  <si>
    <t>Plasterboard; 1 Nr layer 12.5 thick Gyproc</t>
  </si>
  <si>
    <t>Wallboard; fixing with adhesive dabs; taped</t>
  </si>
  <si>
    <t>and scrimmed joints; including mastic</t>
  </si>
  <si>
    <t>sealant to the top of plasterboard; fixing in</t>
  </si>
  <si>
    <t>3900 to 4200 high</t>
  </si>
  <si>
    <t xml:space="preserve">4160478300            3         </t>
  </si>
  <si>
    <t>4200 to 4500 high</t>
  </si>
  <si>
    <t xml:space="preserve">4186610900            3         </t>
  </si>
  <si>
    <t>Plasterboard; 2 Nr layers 12.5 thick Gyproc</t>
  </si>
  <si>
    <t>SoundBloc; fixing with adhesive dabs;</t>
  </si>
  <si>
    <t>taped and scrimmed joints; including</t>
  </si>
  <si>
    <t>4800 to 5100 high; curved to various radii</t>
  </si>
  <si>
    <t xml:space="preserve">3957887900            3         </t>
  </si>
  <si>
    <t>5400 to 5700 high</t>
  </si>
  <si>
    <t xml:space="preserve">3705738500            3         </t>
  </si>
  <si>
    <t>Plasterboard; GypLyner Encase; comprising</t>
  </si>
  <si>
    <t>GL10 fixing clips, CL1 lining channels and</t>
  </si>
  <si>
    <t>all other fixings and accessories as</t>
  </si>
  <si>
    <t>required; lining with 15 thick Gyproc</t>
  </si>
  <si>
    <t>Glasroc F Firecase; fixing in accordance</t>
  </si>
  <si>
    <t>with manufacturer's instructions</t>
  </si>
  <si>
    <t>Linings to columns</t>
  </si>
  <si>
    <t>1250 approximate overall girth; 4 Nr sides</t>
  </si>
  <si>
    <t xml:space="preserve">4488249700            3         </t>
  </si>
  <si>
    <t>6798                           3/ 10</t>
  </si>
  <si>
    <t>K40 DEMOUNTABLE SUSPENDED</t>
  </si>
  <si>
    <t>CEILINGS</t>
  </si>
  <si>
    <t>Suspended ceiling by Zentia Limited; Oplia;</t>
  </si>
  <si>
    <t>600 x 600 x 15 thick ceiling tiles; Gridline 24</t>
  </si>
  <si>
    <t>grid suspension system, colour - Global</t>
  </si>
  <si>
    <t>White; comprising galvanised main tees at</t>
  </si>
  <si>
    <t>1200 centres and cross tees at 600 centres</t>
  </si>
  <si>
    <t>to form 600 x 600 grid; suspended from 2</t>
  </si>
  <si>
    <t>thick pre-stressed galvanised wire at 1200</t>
  </si>
  <si>
    <t>centres, generally and maximum 450 from</t>
  </si>
  <si>
    <t>any perimeter; Zentia perimeter trim, ref.</t>
  </si>
  <si>
    <t>BPT1932, colour from the standard range;</t>
  </si>
  <si>
    <t>installing in accordance with</t>
  </si>
  <si>
    <t>manufacturer's instructions</t>
  </si>
  <si>
    <t>Ceilings</t>
  </si>
  <si>
    <t>suspension 3000 to 3500 deep</t>
  </si>
  <si>
    <t xml:space="preserve">5954167300            3         </t>
  </si>
  <si>
    <t>extra over for curved work; all radii</t>
  </si>
  <si>
    <t xml:space="preserve">5652011500            3         </t>
  </si>
  <si>
    <t>suspension 3000 to 3500 deep; in staircase</t>
  </si>
  <si>
    <t>areas</t>
  </si>
  <si>
    <t xml:space="preserve">5621158500            3         </t>
  </si>
  <si>
    <t>Suspended ceiling by SLP UK Limited; Beta</t>
  </si>
  <si>
    <t>Cell 14T tiles; 600 x 600 x 14 thick panels;</t>
  </si>
  <si>
    <t>75 x 75 standard cell size; Gridline 15</t>
  </si>
  <si>
    <t>framing suspension system, colour - Black;</t>
  </si>
  <si>
    <t>suspended from 2 thick pre-stressed</t>
  </si>
  <si>
    <t>galvanised wire at 1200 centres generally</t>
  </si>
  <si>
    <t>and maximum 450 from any perimeter;</t>
  </si>
  <si>
    <t xml:space="preserve">5668816500            3         </t>
  </si>
  <si>
    <t xml:space="preserve">5722630900            3         </t>
  </si>
  <si>
    <t>6798                           3/ 11</t>
  </si>
  <si>
    <t>K LININGS / SHEATHING / DRY PARTITIONING</t>
  </si>
  <si>
    <t>K LININGS / SHEATHING / DRY PARTITIONING           3   /9</t>
  </si>
  <si>
    <t>K LININGS / SHEATHING / DRY PARTITIONING           3   /10</t>
  </si>
  <si>
    <t>K LININGS / SHEATHING / DRY PARTITIONING           3   /11</t>
  </si>
  <si>
    <t>Total of K LININGS / SHEATHING / DRY PARTITIONING-To Summary of Bill No.3 £</t>
  </si>
  <si>
    <t>6798                           3/ 12</t>
  </si>
  <si>
    <t>L WINDOWS / DOORS / STAIRS</t>
  </si>
  <si>
    <t>L20  DOORS / SHUTTERS / HATCHES</t>
  </si>
  <si>
    <t>Doorsets; Interspec doorsets manufactured</t>
  </si>
  <si>
    <t>by Lloyd Worrall; Flush; plywood paint</t>
  </si>
  <si>
    <t>grade; FD30 fire door; solid engineered core</t>
  </si>
  <si>
    <t>door with hardwood lippings to all edges;</t>
  </si>
  <si>
    <t>wrot hardwood door frame, grooved for fire</t>
  </si>
  <si>
    <t>seal; door and frame primed prior to</t>
  </si>
  <si>
    <t>delivery; intumescent FD30 fire &amp; smoke</t>
  </si>
  <si>
    <t>seals; 30dB Acoustic designation; as</t>
  </si>
  <si>
    <t>Cassidy &amp; Ashton drawings 7008 &amp; 7009</t>
  </si>
  <si>
    <t>Doorsets; double leaf</t>
  </si>
  <si>
    <t>structural opening 1660 x 2100 high; vision</t>
  </si>
  <si>
    <t>panels 185 x 1410 1 Nr to each leaf;</t>
  </si>
  <si>
    <t>hardwood glazing beads, pinned, punched</t>
  </si>
  <si>
    <t>and filled (glazing measured</t>
  </si>
  <si>
    <t>elsewhere);Type Mark IN-DR-C</t>
  </si>
  <si>
    <t xml:space="preserve">5096512400            3         </t>
  </si>
  <si>
    <t>structural opening 1810 x 2100 high; vision</t>
  </si>
  <si>
    <t>and filled (glazing measured elsewhere);</t>
  </si>
  <si>
    <t>Type Mark IN-DR-H</t>
  </si>
  <si>
    <t xml:space="preserve">5294679900            3         </t>
  </si>
  <si>
    <t>grade; solid engineered core door with</t>
  </si>
  <si>
    <t>hardwood lippings to all edges; wrot</t>
  </si>
  <si>
    <t>hardwood door frame; door and frame</t>
  </si>
  <si>
    <t>primed prior to delivery; 30dB Acoustic</t>
  </si>
  <si>
    <t>designation; as Cassidy &amp; Ashton drawing</t>
  </si>
  <si>
    <t>7008 and 7009</t>
  </si>
  <si>
    <t>Doorsets; single leaf</t>
  </si>
  <si>
    <t>structural opening 1010 x 2100 high; Type</t>
  </si>
  <si>
    <t>Mark IN-DR-D</t>
  </si>
  <si>
    <t xml:space="preserve">5400362800            3         </t>
  </si>
  <si>
    <t>6798                           3/ 13</t>
  </si>
  <si>
    <t>structural opening 1010 x 2100 high; vision</t>
  </si>
  <si>
    <t>panels 185 x 1410 1 Nr; hardwood glazing</t>
  </si>
  <si>
    <t>beads, pinned, punched and filled (glazing</t>
  </si>
  <si>
    <t>measured elsewhere); Type Mark IN-DR-E</t>
  </si>
  <si>
    <t xml:space="preserve">5503353900            3         </t>
  </si>
  <si>
    <t>L40 GENERAL GLAZING</t>
  </si>
  <si>
    <t>Special Glass; Pilkington Pyrodur plus; 7</t>
  </si>
  <si>
    <t>thick</t>
  </si>
  <si>
    <t>To wood with timber beads (measured</t>
  </si>
  <si>
    <t>elsewhere); bedding in sealmaster Fireglaze</t>
  </si>
  <si>
    <t>intumescent putty and liner</t>
  </si>
  <si>
    <t>185 wide x 1410 high</t>
  </si>
  <si>
    <t xml:space="preserve">5944209800            3         </t>
  </si>
  <si>
    <t>6798                           3/ 14</t>
  </si>
  <si>
    <t>L WINDOWS / DOORS / STAIRS           3   /13</t>
  </si>
  <si>
    <t>L WINDOWS / DOORS / STAIRS           3   /14</t>
  </si>
  <si>
    <t>Total of L WINDOWS / DOORS / STAIRS-To Summary of Bill No.3 £</t>
  </si>
  <si>
    <t>6798                           3/ 15</t>
  </si>
  <si>
    <t>M SURFACE FINISHES</t>
  </si>
  <si>
    <t>M12 TROWELLED BITUMEN / RESIN /</t>
  </si>
  <si>
    <t>RUBBER-LATEX FLOORING</t>
  </si>
  <si>
    <t>Latex levelling screed; Ardex UK Limited;</t>
  </si>
  <si>
    <t>Arditex NA Levelling and Smoothing</t>
  </si>
  <si>
    <t>Compound; laying in accordance with</t>
  </si>
  <si>
    <t>Floors</t>
  </si>
  <si>
    <t>level or to falls only not exceeding 15</t>
  </si>
  <si>
    <t>degrees from horizontal</t>
  </si>
  <si>
    <t xml:space="preserve">3559434200            3         </t>
  </si>
  <si>
    <t>M20 PLASTERED / RENDERED /</t>
  </si>
  <si>
    <t>ROUGHCAST COATINGS</t>
  </si>
  <si>
    <t>Plaster; British Gypsum Limited; Thistle</t>
  </si>
  <si>
    <t>Multi-Finish; 2 thick; steel trowelled</t>
  </si>
  <si>
    <t>Walls; on plasterboard base</t>
  </si>
  <si>
    <t>over 300 wide</t>
  </si>
  <si>
    <t xml:space="preserve">4502482000            3         </t>
  </si>
  <si>
    <t xml:space="preserve">5934236100            3         </t>
  </si>
  <si>
    <t>not exceeding 300 wide; in staircase areas</t>
  </si>
  <si>
    <t xml:space="preserve">3827698300            3         </t>
  </si>
  <si>
    <t>Accessories; galvanised steel</t>
  </si>
  <si>
    <t>Angle beads</t>
  </si>
  <si>
    <t>to plaster; 3 thick</t>
  </si>
  <si>
    <t xml:space="preserve">3870280300            3         </t>
  </si>
  <si>
    <t>6798                           3/ 16</t>
  </si>
  <si>
    <t>M50 RUBBER / PLASTIC / CORK / LINO /</t>
  </si>
  <si>
    <t>CARPET TILING / SHEETING</t>
  </si>
  <si>
    <t>Carpet tiling; Burmatex Limited; Origin</t>
  </si>
  <si>
    <t>range; colour - Cloud, ref. 33201; 500 x 500</t>
  </si>
  <si>
    <t>x 9.5 thick; fixing with adhesive in</t>
  </si>
  <si>
    <t>Floors; on latex levelling screed (measured</t>
  </si>
  <si>
    <t>elsewhere)</t>
  </si>
  <si>
    <t>over 300 wide; level or to falls</t>
  </si>
  <si>
    <t xml:space="preserve">3406041100            3         </t>
  </si>
  <si>
    <t>extra over for curved work</t>
  </si>
  <si>
    <t xml:space="preserve">5657697800            3         </t>
  </si>
  <si>
    <t>Vinyl sheeting; Polyflor Limited; Polysafe</t>
  </si>
  <si>
    <t>Stone FX PUR range; colour - Dove Slate,</t>
  </si>
  <si>
    <t>ref. 6012; 2 thick; butt joints, hot seam</t>
  </si>
  <si>
    <t>welded; fixing with F Ball F49 adhesive in</t>
  </si>
  <si>
    <t xml:space="preserve">3492116300            3         </t>
  </si>
  <si>
    <t xml:space="preserve">3212075900            3         </t>
  </si>
  <si>
    <t>Skirtings</t>
  </si>
  <si>
    <t>100 high; CF38 cove former including CS</t>
  </si>
  <si>
    <t>capping strip, colour from the standard RAL</t>
  </si>
  <si>
    <t>range</t>
  </si>
  <si>
    <t xml:space="preserve">4294496900            3         </t>
  </si>
  <si>
    <t xml:space="preserve">4597435100            3         </t>
  </si>
  <si>
    <t>6798                           3/ 17</t>
  </si>
  <si>
    <t>Stone FX PUR range; colour - Jurassic</t>
  </si>
  <si>
    <t>Stone; ref. 6011; 2 thick; butt joints, hot</t>
  </si>
  <si>
    <t>seam welded; fixing with adhesive in</t>
  </si>
  <si>
    <t xml:space="preserve">3541581000            3         </t>
  </si>
  <si>
    <t xml:space="preserve">3213321700            3         </t>
  </si>
  <si>
    <t>Treads; on latex levelling screed (measured</t>
  </si>
  <si>
    <t>250 wide</t>
  </si>
  <si>
    <t xml:space="preserve">3541744700            3         </t>
  </si>
  <si>
    <t>Risers; on latex levelling screed (measured</t>
  </si>
  <si>
    <t>190 high</t>
  </si>
  <si>
    <t xml:space="preserve">3816881700            3         </t>
  </si>
  <si>
    <t>Landings; on latex levelling screed (measured</t>
  </si>
  <si>
    <t xml:space="preserve">3896076500            3         </t>
  </si>
  <si>
    <t xml:space="preserve">4369471800            3         </t>
  </si>
  <si>
    <t>Accessories; Gradus; plugging and</t>
  </si>
  <si>
    <t>screwing to concrete in accordance with</t>
  </si>
  <si>
    <t>Transition strips</t>
  </si>
  <si>
    <t>carpet to vinyl; ref. TH382; colour - from the</t>
  </si>
  <si>
    <t>standard range</t>
  </si>
  <si>
    <t xml:space="preserve">4150505200            3         </t>
  </si>
  <si>
    <t>6798                           3/ 18</t>
  </si>
  <si>
    <t>Stair nosings</t>
  </si>
  <si>
    <t>ref. AS11 with insert from the standard RAL</t>
  </si>
  <si>
    <t xml:space="preserve">4304696500            3         </t>
  </si>
  <si>
    <t>extra over for side trim, ref. TA5B to</t>
  </si>
  <si>
    <t>each nosing</t>
  </si>
  <si>
    <t xml:space="preserve">4322666900            3         </t>
  </si>
  <si>
    <t>M60 PAINTING / CLEAR FINISHING</t>
  </si>
  <si>
    <t>Painting; preparing; one coat undercoat;</t>
  </si>
  <si>
    <t>two coats Dulux Trade High Gloss; colour -</t>
  </si>
  <si>
    <t>Brilliant White</t>
  </si>
  <si>
    <t>General surfaces; plywood</t>
  </si>
  <si>
    <t>over 300 girth</t>
  </si>
  <si>
    <t xml:space="preserve">5815509000            3         </t>
  </si>
  <si>
    <t>General surfaces; hardwood</t>
  </si>
  <si>
    <t xml:space="preserve">5587848500            3         </t>
  </si>
  <si>
    <t>Glazed doors; plywood</t>
  </si>
  <si>
    <t>over 300 girth; in panes 0.10 to 0.50 m2</t>
  </si>
  <si>
    <t xml:space="preserve">5836181800            3         </t>
  </si>
  <si>
    <t>Painting; preparing; one coat mist, two</t>
  </si>
  <si>
    <t>coats Dulux Trade Diamond Matt; colour -</t>
  </si>
  <si>
    <t>White</t>
  </si>
  <si>
    <t>General surfaces: to plastered walls</t>
  </si>
  <si>
    <t xml:space="preserve">3773323300            3         </t>
  </si>
  <si>
    <t>General surfaces: to existing blockwork walls</t>
  </si>
  <si>
    <t>over 300 girth; in staircase areas</t>
  </si>
  <si>
    <t xml:space="preserve">3895510800            3         </t>
  </si>
  <si>
    <t>6798                           3/ 19</t>
  </si>
  <si>
    <t>Painting; preparing; one coat undercoat,</t>
  </si>
  <si>
    <t>two coats Johnstone's Trade acrylic satin</t>
  </si>
  <si>
    <t>finish; colour - Black; applied in accordance</t>
  </si>
  <si>
    <t>General surfaces; timber shadow battens</t>
  </si>
  <si>
    <t>not exceeding 300 girth</t>
  </si>
  <si>
    <t xml:space="preserve">5520733600            3         </t>
  </si>
  <si>
    <t>6798                           3/ 20</t>
  </si>
  <si>
    <t>M SURFACE FINISHES           3   /16</t>
  </si>
  <si>
    <t>M SURFACE FINISHES           3   /17</t>
  </si>
  <si>
    <t>M SURFACE FINISHES           3   /18</t>
  </si>
  <si>
    <t>M SURFACE FINISHES           3   /19</t>
  </si>
  <si>
    <t>M SURFACE FINISHES           3   /20</t>
  </si>
  <si>
    <t>Total of M SURFACE FINISHES-To Summary of Bill No.3 £</t>
  </si>
  <si>
    <t>6798                           3/ 21</t>
  </si>
  <si>
    <t>P BUILDING FABRIC SUNDRIES</t>
  </si>
  <si>
    <t>P20 UNFRAMED ISOLATED TRIMS /</t>
  </si>
  <si>
    <t>SKIRTINGS / SUNDRY ITEMS</t>
  </si>
  <si>
    <t>PVC skirting; Gradus Limited; FS100B</t>
  </si>
  <si>
    <t>Flexible PVC Flat Skirting; colour - from the</t>
  </si>
  <si>
    <t>standard range; fixing to metal stud</t>
  </si>
  <si>
    <t>partitioning / blockwork</t>
  </si>
  <si>
    <t>Skirtings picture rails architraves and the like</t>
  </si>
  <si>
    <t>100 high x 2 thick</t>
  </si>
  <si>
    <t xml:space="preserve">4463113100            3         </t>
  </si>
  <si>
    <t xml:space="preserve">4603805200            3         </t>
  </si>
  <si>
    <t>Wrot hardwood; one coat primer prior to</t>
  </si>
  <si>
    <t>delivery; plugging, screwing and flush</t>
  </si>
  <si>
    <t>pelleting to metal stud</t>
  </si>
  <si>
    <t>partitioning/blockwork</t>
  </si>
  <si>
    <t>15 x 75 (f sizes)</t>
  </si>
  <si>
    <t xml:space="preserve">5096588400            3         </t>
  </si>
  <si>
    <t>Total of P BUILDING FABRIC SUNDRIES-To Summary of Bill No.3 £</t>
  </si>
  <si>
    <t>6798                           3/ 22</t>
  </si>
  <si>
    <t>T MECHANICAL INSTALLATIONS</t>
  </si>
  <si>
    <t>This section is not measured in</t>
  </si>
  <si>
    <t>accordance with the rules of SMM. The</t>
  </si>
  <si>
    <t>contractor shall insert against the</t>
  </si>
  <si>
    <t>following items the prices obtained from</t>
  </si>
  <si>
    <t>one of their sub-contractors. The</t>
  </si>
  <si>
    <t>Contractor shall include all attendances</t>
  </si>
  <si>
    <t>(both general and special), overhead</t>
  </si>
  <si>
    <t>costs and profit as required</t>
  </si>
  <si>
    <t>The work shall be executed in accordance</t>
  </si>
  <si>
    <t>with the specification included within the</t>
  </si>
  <si>
    <t>tender documents</t>
  </si>
  <si>
    <t>Mechanical engineering services; Section 1</t>
  </si>
  <si>
    <t>Removal of Existing Phase 1 First Floor</t>
  </si>
  <si>
    <t>Services</t>
  </si>
  <si>
    <t xml:space="preserve">6443878800            3         </t>
  </si>
  <si>
    <t>Removal of All Existing First Floor Services</t>
  </si>
  <si>
    <t xml:space="preserve">3066724300            3         </t>
  </si>
  <si>
    <t>Plant Room Strip Out and Removal</t>
  </si>
  <si>
    <t xml:space="preserve">3071523300            3         </t>
  </si>
  <si>
    <t>Ground Floor Cold-Water Services</t>
  </si>
  <si>
    <t>Diversion around Proposed Lift Installation</t>
  </si>
  <si>
    <t xml:space="preserve">3073545800            3         </t>
  </si>
  <si>
    <t>Ground Floor Drainage Services Diversion</t>
  </si>
  <si>
    <t>around Proposed Lift Installation</t>
  </si>
  <si>
    <t xml:space="preserve">3092115100            3         </t>
  </si>
  <si>
    <t>Ground Floor Air Conditioning Services</t>
  </si>
  <si>
    <t xml:space="preserve">3094470300            3         </t>
  </si>
  <si>
    <t>Electric Panel Heater Installation</t>
  </si>
  <si>
    <t xml:space="preserve">3096808900            3         </t>
  </si>
  <si>
    <t>Mechanical Heat Recovery Ventilation</t>
  </si>
  <si>
    <t>Installations</t>
  </si>
  <si>
    <t xml:space="preserve">3098189300            3         </t>
  </si>
  <si>
    <t>Air Conditioning Installations</t>
  </si>
  <si>
    <t xml:space="preserve">3099839300            3         </t>
  </si>
  <si>
    <t>Controls Installations &amp; Adaptions</t>
  </si>
  <si>
    <t xml:space="preserve">3101337000            3         </t>
  </si>
  <si>
    <t>6798                           3/ 23</t>
  </si>
  <si>
    <t>Drainage Connections</t>
  </si>
  <si>
    <t xml:space="preserve">3103286400            3         </t>
  </si>
  <si>
    <t>Testing, Commissioning, As Fitted</t>
  </si>
  <si>
    <t>Drawings and Maintenance Manuals</t>
  </si>
  <si>
    <t xml:space="preserve">3104909600            3         </t>
  </si>
  <si>
    <t>System Demonstration</t>
  </si>
  <si>
    <t xml:space="preserve">3106674500            3         </t>
  </si>
  <si>
    <t>Builder's Work</t>
  </si>
  <si>
    <t xml:space="preserve">3108885800            3         </t>
  </si>
  <si>
    <t>System Warranties</t>
  </si>
  <si>
    <t xml:space="preserve">3125183700            3         </t>
  </si>
  <si>
    <t>Other (a)</t>
  </si>
  <si>
    <t xml:space="preserve">3130450700            3         </t>
  </si>
  <si>
    <t>Other (b)</t>
  </si>
  <si>
    <t xml:space="preserve">3131900100            3         </t>
  </si>
  <si>
    <t>6798                           3/ 24</t>
  </si>
  <si>
    <t>T MECHANICAL INSTALLATIONS           3   /23</t>
  </si>
  <si>
    <t>T MECHANICAL INSTALLATIONS           3   /24</t>
  </si>
  <si>
    <t>Total of T MECHANICAL INSTALLATIONS-To Summary of Bill No.3 £</t>
  </si>
  <si>
    <t>6798                           3/ 25</t>
  </si>
  <si>
    <t>V ELECTRICAL INSTALLATIONS</t>
  </si>
  <si>
    <t>Electrical Engineering Services; Section 1</t>
  </si>
  <si>
    <t>General Notes</t>
  </si>
  <si>
    <t xml:space="preserve">4126862900            3         </t>
  </si>
  <si>
    <t>Contract Administration</t>
  </si>
  <si>
    <t xml:space="preserve">4134947000            3         </t>
  </si>
  <si>
    <t>Scope of Works</t>
  </si>
  <si>
    <t xml:space="preserve">4135740600            3         </t>
  </si>
  <si>
    <t>Removal of Existing Installations</t>
  </si>
  <si>
    <t xml:space="preserve">4136424600            3         </t>
  </si>
  <si>
    <t>General Methods of Installation and</t>
  </si>
  <si>
    <t>Containment Systems</t>
  </si>
  <si>
    <t xml:space="preserve">4136985800            3         </t>
  </si>
  <si>
    <t>Equipment Positions</t>
  </si>
  <si>
    <t xml:space="preserve">4137619800            3         </t>
  </si>
  <si>
    <t>Mounting Heights</t>
  </si>
  <si>
    <t xml:space="preserve">4138184700            3         </t>
  </si>
  <si>
    <t>Main Switchgear and Sub-Distribution</t>
  </si>
  <si>
    <t xml:space="preserve">4138802300            3         </t>
  </si>
  <si>
    <t>Surge Protection</t>
  </si>
  <si>
    <t xml:space="preserve">4139689000            3         </t>
  </si>
  <si>
    <t>Small Power</t>
  </si>
  <si>
    <t xml:space="preserve">4140228200            3         </t>
  </si>
  <si>
    <t>Passenger Lift Installation</t>
  </si>
  <si>
    <t xml:space="preserve">4140788100            3         </t>
  </si>
  <si>
    <t>Audio and Visual Supplies</t>
  </si>
  <si>
    <t xml:space="preserve">4141298300            3         </t>
  </si>
  <si>
    <t>6798                           3/ 26</t>
  </si>
  <si>
    <t>Heating and Cooling Air Conditioning</t>
  </si>
  <si>
    <t>Control Wiring</t>
  </si>
  <si>
    <t xml:space="preserve">4141895400            3         </t>
  </si>
  <si>
    <t>Ventilation System Control Wiring</t>
  </si>
  <si>
    <t xml:space="preserve">4142589600            3         </t>
  </si>
  <si>
    <t>Heating Control Wiring</t>
  </si>
  <si>
    <t xml:space="preserve">4143681400            3         </t>
  </si>
  <si>
    <t>General Lighting Installation</t>
  </si>
  <si>
    <t xml:space="preserve">4144441700            3         </t>
  </si>
  <si>
    <t>Emergency Lighting Installation</t>
  </si>
  <si>
    <t xml:space="preserve">4145010300            3         </t>
  </si>
  <si>
    <t>Fire Alarm Installation</t>
  </si>
  <si>
    <t xml:space="preserve">4145547100            3         </t>
  </si>
  <si>
    <t>Emergency Voice Communication System</t>
  </si>
  <si>
    <t xml:space="preserve">4146261000            3         </t>
  </si>
  <si>
    <t>Data and Telecom Installation</t>
  </si>
  <si>
    <t xml:space="preserve">4146943900            3         </t>
  </si>
  <si>
    <t>Access Control System</t>
  </si>
  <si>
    <t xml:space="preserve">4153040700            3         </t>
  </si>
  <si>
    <t>CCTV System</t>
  </si>
  <si>
    <t xml:space="preserve">4153721100            3         </t>
  </si>
  <si>
    <t>Earthing and Bonding</t>
  </si>
  <si>
    <t xml:space="preserve">4154355000            3         </t>
  </si>
  <si>
    <t>Labels and Circuit Charts</t>
  </si>
  <si>
    <t xml:space="preserve">4154925900            3         </t>
  </si>
  <si>
    <t xml:space="preserve">   N</t>
  </si>
  <si>
    <t>Testing &amp; Commissioning, As Fitted</t>
  </si>
  <si>
    <t>Drawings, O&amp;M Manual</t>
  </si>
  <si>
    <t xml:space="preserve">4155512700            3         </t>
  </si>
  <si>
    <t xml:space="preserve">   P</t>
  </si>
  <si>
    <t xml:space="preserve">4156170100            3         </t>
  </si>
  <si>
    <t xml:space="preserve">   Q</t>
  </si>
  <si>
    <t xml:space="preserve">4156714700            3         </t>
  </si>
  <si>
    <t xml:space="preserve">   R</t>
  </si>
  <si>
    <t>Sealing of Wiring System Penetrations</t>
  </si>
  <si>
    <t xml:space="preserve">4157339200            3         </t>
  </si>
  <si>
    <t xml:space="preserve">   S</t>
  </si>
  <si>
    <t>Servicing Works During Defects Liability</t>
  </si>
  <si>
    <t>Period</t>
  </si>
  <si>
    <t xml:space="preserve">4158589800            3         </t>
  </si>
  <si>
    <t xml:space="preserve">   T</t>
  </si>
  <si>
    <t>System Warranty</t>
  </si>
  <si>
    <t xml:space="preserve">4159959500            3         </t>
  </si>
  <si>
    <t xml:space="preserve">   U</t>
  </si>
  <si>
    <t xml:space="preserve">4161231700            3         </t>
  </si>
  <si>
    <t xml:space="preserve">   V</t>
  </si>
  <si>
    <t xml:space="preserve">4161914900            3         </t>
  </si>
  <si>
    <t>6798                           3/ 27</t>
  </si>
  <si>
    <t>V ELECTRICAL INSTALLATIONS           3   /26</t>
  </si>
  <si>
    <t>V ELECTRICAL INSTALLATIONS           3   /27</t>
  </si>
  <si>
    <t>Total of V ELECTRICAL INSTALLATIONS-To Summary of Bill No.3 £</t>
  </si>
  <si>
    <t>6798                           3/ 28</t>
  </si>
  <si>
    <t>X TRANSPORT SYSTEMS</t>
  </si>
  <si>
    <t>X10 LIFTS</t>
  </si>
  <si>
    <t>Lift by Cibes Lift UK Limited, tel. 01509</t>
  </si>
  <si>
    <t>436030; A5000 Vertical Platform Lift; serving</t>
  </si>
  <si>
    <t>2 Nr stops with 1 Nr opening each stop;</t>
  </si>
  <si>
    <t>4660 total lift travel; Traffic White (RAL</t>
  </si>
  <si>
    <t>9016) shaft enclosure panel finish Silver</t>
  </si>
  <si>
    <t>(RAL 9006) back panel finish; 60-minute fire</t>
  </si>
  <si>
    <t>rated doors with Vision Panel, ref. EI60;</t>
  </si>
  <si>
    <t>automatic powered door openers; reset tag</t>
  </si>
  <si>
    <t>reader/fob and level indicator at lower</t>
  </si>
  <si>
    <t>landing; manual doors; Safeline</t>
  </si>
  <si>
    <t>MX3Autodialer with GSM Unit (requires 4G</t>
  </si>
  <si>
    <t>SIM card provided by others); Surestep</t>
  </si>
  <si>
    <t>Speckled Grey Vinyl floor finish; quotation</t>
  </si>
  <si>
    <t>ref.Q-135675-J0H6 dated 15 May 2025 is</t>
  </si>
  <si>
    <t>included at Appendix No. 1 however the</t>
  </si>
  <si>
    <t>contractor must obtain an updated</t>
  </si>
  <si>
    <t>quotation prior to returning tender</t>
  </si>
  <si>
    <t>Platform Lift</t>
  </si>
  <si>
    <t>1100 wide x 1467 deep; access to 2 Nr</t>
  </si>
  <si>
    <t>floors</t>
  </si>
  <si>
    <t xml:space="preserve">3847675900            3         </t>
  </si>
  <si>
    <t>Builder's work/attendances</t>
  </si>
  <si>
    <t>attendances; provide all special</t>
  </si>
  <si>
    <t>attendances required by the lift supplier</t>
  </si>
  <si>
    <t xml:space="preserve">3847684900            3         </t>
  </si>
  <si>
    <t>scaffolding; as required by the lift supplier</t>
  </si>
  <si>
    <t xml:space="preserve">3847692700            3         </t>
  </si>
  <si>
    <t>Total of X TRANSPORT SYSTEMS-To Summary of Bill No.3 £</t>
  </si>
  <si>
    <t>6798                           3/ 29</t>
  </si>
  <si>
    <t>Phase 1</t>
  </si>
  <si>
    <t>SUMMARY BILL NO.3</t>
  </si>
  <si>
    <t>C EXISTING SITE / BUILDINGS / SERVICES           3   /4</t>
  </si>
  <si>
    <t>F MASONRY           3   /5</t>
  </si>
  <si>
    <t>G STRUCTURAL / CARCASSING METAL / TIMBER           3   /8</t>
  </si>
  <si>
    <t>K LININGS / SHEATHING / DRY PARTITIONING           3   /12</t>
  </si>
  <si>
    <t>L WINDOWS / DOORS / STAIRS           3   /15</t>
  </si>
  <si>
    <t>M SURFACE FINISHES           3   /21</t>
  </si>
  <si>
    <t>P BUILDING FABRIC SUNDRIES           3   /22</t>
  </si>
  <si>
    <t>T MECHANICAL INSTALLATIONS           3   /25</t>
  </si>
  <si>
    <t>V ELECTRICAL INSTALLATIONS           3   /28</t>
  </si>
  <si>
    <t>X TRANSPORT SYSTEMS           3   /29</t>
  </si>
  <si>
    <t>Total of Bill No. 3-Phase 1 Carried To Final Summary   £</t>
  </si>
  <si>
    <t>6798                           3/ 30</t>
  </si>
  <si>
    <t>Bill No. 4</t>
  </si>
  <si>
    <t>Section 2 Works</t>
  </si>
  <si>
    <t>separating Phase 2 and the remaining</t>
  </si>
  <si>
    <t>ground floor; approximate length 4000 x</t>
  </si>
  <si>
    <t>4500 high; Section "A", to be in place while</t>
  </si>
  <si>
    <t>kitchen works are ongoing; as shown on</t>
  </si>
  <si>
    <t>Cassidy and Ashton drawing 2108</t>
  </si>
  <si>
    <t xml:space="preserve">4999332500            4         </t>
  </si>
  <si>
    <t xml:space="preserve">5146111600            4         </t>
  </si>
  <si>
    <t>4500 high; Section "B", to be in place when</t>
  </si>
  <si>
    <t>no kitchen works are ongoing to allow staff</t>
  </si>
  <si>
    <t>access to adjacent Staff Room &amp; WCs</t>
  </si>
  <si>
    <t xml:space="preserve">5011135400            4         </t>
  </si>
  <si>
    <t xml:space="preserve">5147483700            4         </t>
  </si>
  <si>
    <t>ground floor; between Cleaner's Cupboard</t>
  </si>
  <si>
    <t>&amp; Workshops; approximate length 5000 x</t>
  </si>
  <si>
    <t>4500 high; as shown on Cassidy and</t>
  </si>
  <si>
    <t>Ashton drawing 2108</t>
  </si>
  <si>
    <t xml:space="preserve">5573173600            4         </t>
  </si>
  <si>
    <t xml:space="preserve">5149112400            4         </t>
  </si>
  <si>
    <t>6798                           4/ 1</t>
  </si>
  <si>
    <t>ground floor, and protecting the</t>
  </si>
  <si>
    <t>Ticket/Servery area; approximate length</t>
  </si>
  <si>
    <t>31000 x 4500 high; as shown on Cassidy</t>
  </si>
  <si>
    <t>and Ashton drawing 2107</t>
  </si>
  <si>
    <t xml:space="preserve">5145910400            4         </t>
  </si>
  <si>
    <t xml:space="preserve">5150117200            4         </t>
  </si>
  <si>
    <t xml:space="preserve">5573181400            4         </t>
  </si>
  <si>
    <t xml:space="preserve">5573205700            4         </t>
  </si>
  <si>
    <t>protection linings to columns; OSB boards</t>
  </si>
  <si>
    <t>and plasterboards including timber and</t>
  </si>
  <si>
    <t>metal support systems; approximately 3000</t>
  </si>
  <si>
    <t>girth to 6 Nr columns</t>
  </si>
  <si>
    <t xml:space="preserve">5861882900            4         </t>
  </si>
  <si>
    <t xml:space="preserve">5573197300            4         </t>
  </si>
  <si>
    <t xml:space="preserve">5312637600            4         </t>
  </si>
  <si>
    <t>OSB board, plasterboard and timber/metal</t>
  </si>
  <si>
    <t>stud seating area; adjacent rear entrance</t>
  </si>
  <si>
    <t>doors; approximate length 12000 x 750 high</t>
  </si>
  <si>
    <t xml:space="preserve">5221060700            4         </t>
  </si>
  <si>
    <t>6798                           4/ 2</t>
  </si>
  <si>
    <t>stud partition; wall linings; adjacent rear</t>
  </si>
  <si>
    <t>entrance doors; approximate size 2500 x</t>
  </si>
  <si>
    <t>2300</t>
  </si>
  <si>
    <t xml:space="preserve">5031632800            4         </t>
  </si>
  <si>
    <t>entrance doors; approximate size 2700 x</t>
  </si>
  <si>
    <t xml:space="preserve">5095495200            4         </t>
  </si>
  <si>
    <t>stud partition; forming Open Plan Office,</t>
  </si>
  <si>
    <t>Board Room Area and Store Room;</t>
  </si>
  <si>
    <t>approximate length 31500 x 4500 high</t>
  </si>
  <si>
    <t xml:space="preserve">6093697300            4         </t>
  </si>
  <si>
    <t>stud partition; between Cafe and Shop;</t>
  </si>
  <si>
    <t>approximate length 5000 x 4500 high</t>
  </si>
  <si>
    <t xml:space="preserve">5134995200            4         </t>
  </si>
  <si>
    <t>stud partition with attached high level</t>
  </si>
  <si>
    <t>bulkhead 2 Nr metal mesh sliding gates,</t>
  </si>
  <si>
    <t>metal mesh screen above, and stepped</t>
  </si>
  <si>
    <t>triangular stepped display area; between</t>
  </si>
  <si>
    <t>Shop and Rear Entrance Foyer;</t>
  </si>
  <si>
    <t>approximate length 18000 x 4500 high;</t>
  </si>
  <si>
    <t>making good to existing partition around</t>
  </si>
  <si>
    <t>Ticket/Servery area</t>
  </si>
  <si>
    <t xml:space="preserve">3604013500            4         </t>
  </si>
  <si>
    <t>bulkhead, metal mesh sliding gate and</t>
  </si>
  <si>
    <t>metal mesh screen above; between Cafe</t>
  </si>
  <si>
    <t>and Circulation; approximate length 4000 x</t>
  </si>
  <si>
    <t>4500 high; making good to existing partition</t>
  </si>
  <si>
    <t>around Cafe area</t>
  </si>
  <si>
    <t xml:space="preserve">4148266300            4         </t>
  </si>
  <si>
    <t>6798                           4/ 3</t>
  </si>
  <si>
    <t>Forming openings; temporary propping of</t>
  </si>
  <si>
    <t>existing structure as required</t>
  </si>
  <si>
    <t>Carefully remove existing metal mesh sheet</t>
  </si>
  <si>
    <t>and OSB, plasterboard and timber/metal</t>
  </si>
  <si>
    <t>stud partition below to ground level; final</t>
  </si>
  <si>
    <t>opening approximate size 1100 x 3000;</t>
  </si>
  <si>
    <t>square up jambs and make good the</t>
  </si>
  <si>
    <t>partition between Cafe and Exhibition Space</t>
  </si>
  <si>
    <t xml:space="preserve">5252861700            4         </t>
  </si>
  <si>
    <t>6798                           4/ 4</t>
  </si>
  <si>
    <t>C EXISTING SITE / BUILDINGS / SERVICES           4   /1</t>
  </si>
  <si>
    <t>C EXISTING SITE / BUILDINGS / SERVICES           4   /2</t>
  </si>
  <si>
    <t>C EXISTING SITE / BUILDINGS / SERVICES           4   /3</t>
  </si>
  <si>
    <t>C EXISTING SITE / BUILDINGS / SERVICES           4   /4</t>
  </si>
  <si>
    <t>Total of C EXISTING SITE / BUILDINGS / SERVICES-To Summary of Bill No.4 £</t>
  </si>
  <si>
    <t>6798                           4/ 5</t>
  </si>
  <si>
    <t>Sawn softwood</t>
  </si>
  <si>
    <t>Wall or partition panels</t>
  </si>
  <si>
    <t>100 x 50</t>
  </si>
  <si>
    <t xml:space="preserve">5022699500            4         </t>
  </si>
  <si>
    <t>100 x 50; fixed to concrete</t>
  </si>
  <si>
    <t xml:space="preserve">5062382700            4         </t>
  </si>
  <si>
    <t>Infilling existing opening</t>
  </si>
  <si>
    <t>100 x 50; fixing to existing masonry wall</t>
  </si>
  <si>
    <t xml:space="preserve">3928235400            4         </t>
  </si>
  <si>
    <t>Sawn softwood; grade C16; treated</t>
  </si>
  <si>
    <t>50 x 100; joists to Storage &amp; Dry Storage</t>
  </si>
  <si>
    <t>ceilings</t>
  </si>
  <si>
    <t xml:space="preserve">5391338900            4         </t>
  </si>
  <si>
    <t>Chipboard Sheeting</t>
  </si>
  <si>
    <t>12 thick; wall type IN-WL-I</t>
  </si>
  <si>
    <t xml:space="preserve">5155053600            4         </t>
  </si>
  <si>
    <t>Plywood</t>
  </si>
  <si>
    <t>19 thick; wall type IN-WL-I and G</t>
  </si>
  <si>
    <t xml:space="preserve">5130543700            4         </t>
  </si>
  <si>
    <t>6798                           4/ 6</t>
  </si>
  <si>
    <t>Fixing devices; galvanised mild steel; screw</t>
  </si>
  <si>
    <t>fixing to timber stud partitions</t>
  </si>
  <si>
    <t>Joist hangers</t>
  </si>
  <si>
    <t>to suit 50 x 100 timber joists</t>
  </si>
  <si>
    <t xml:space="preserve">5426111000            4         </t>
  </si>
  <si>
    <t>6798                           4/ 7</t>
  </si>
  <si>
    <t>G STRUCTURAL / CARCASSING METAL / TIMBER           4   /6</t>
  </si>
  <si>
    <t>G STRUCTURAL / CARCASSING METAL / TIMBER           4   /7</t>
  </si>
  <si>
    <t>Total of G STRUCTURAL / CARCASSING METAL / TIMBER-To Summary of Bill No.4 £</t>
  </si>
  <si>
    <t>6798                           4/ 8</t>
  </si>
  <si>
    <t>Wallboard; screw fixing to timber frame</t>
  </si>
  <si>
    <t>(measured elsewhere); taped and scrimmed</t>
  </si>
  <si>
    <t>joints; fixing in accordance with</t>
  </si>
  <si>
    <t>2100 to 2400 high</t>
  </si>
  <si>
    <t xml:space="preserve">4005464700            4         </t>
  </si>
  <si>
    <t>2700 to 3000 high</t>
  </si>
  <si>
    <t xml:space="preserve">5111487600            4         </t>
  </si>
  <si>
    <t>Plasterboard; 1 Nr layer 15 thick British</t>
  </si>
  <si>
    <t>Gypsum Fireline board; taped, scrimmed</t>
  </si>
  <si>
    <t>and staggered butt joints; screw fixing to</t>
  </si>
  <si>
    <t>timber ceiling joists; as Cassidy &amp; Ashton</t>
  </si>
  <si>
    <t>drawing 4211 - Detail 7</t>
  </si>
  <si>
    <t>Linings to ceilings</t>
  </si>
  <si>
    <t>over 300 wide; to underside of Storage &amp;</t>
  </si>
  <si>
    <t>Dry Storage ceilings</t>
  </si>
  <si>
    <t xml:space="preserve">5183880900            4         </t>
  </si>
  <si>
    <t>over 300 wide; to upper face of Storage &amp;</t>
  </si>
  <si>
    <t xml:space="preserve">5500922800            4         </t>
  </si>
  <si>
    <t xml:space="preserve">4488249700            4         </t>
  </si>
  <si>
    <t>6798                           4/ 9</t>
  </si>
  <si>
    <t>Suspended ceiling by Zentia Limited; Aruba</t>
  </si>
  <si>
    <t>HH High Humidity; 600 x 600 x 15 thick</t>
  </si>
  <si>
    <t>moisture resistant ceiling tiles;</t>
  </si>
  <si>
    <t>Non-Corosive grid suspension system,</t>
  </si>
  <si>
    <t>colour - Global White; comprising</t>
  </si>
  <si>
    <t>galvanised main tees at 1200 centres and</t>
  </si>
  <si>
    <t>cross tees at 600 centres to form 600 x 600</t>
  </si>
  <si>
    <t>grid; suspended from 2 thick pre-stressed</t>
  </si>
  <si>
    <t>galvanised wire at 1200 centres, generally</t>
  </si>
  <si>
    <t>Zentia perimeter trim, ref. BPT1932, colour</t>
  </si>
  <si>
    <t>from the standard range; installing in</t>
  </si>
  <si>
    <t xml:space="preserve">5999599900            4         </t>
  </si>
  <si>
    <t>6798                           4/ 10</t>
  </si>
  <si>
    <t>K LININGS / SHEATHING / DRY PARTITIONING           4   /9</t>
  </si>
  <si>
    <t>K LININGS / SHEATHING / DRY PARTITIONING           4   /10</t>
  </si>
  <si>
    <t>Total of K LININGS / SHEATHING / DRY PARTITIONING-To Summary of Bill No.4 £</t>
  </si>
  <si>
    <t>6798                           4/ 11</t>
  </si>
  <si>
    <t>structural opening 910 x 2100 high; vision</t>
  </si>
  <si>
    <t>measured elsewhere); Type Mark IN-DR-B</t>
  </si>
  <si>
    <t xml:space="preserve">6060593600            4         </t>
  </si>
  <si>
    <t>structural opening 1500 x 2100 high; Type</t>
  </si>
  <si>
    <t>Mark IN-DR-A</t>
  </si>
  <si>
    <t xml:space="preserve">3611295300            4         </t>
  </si>
  <si>
    <t xml:space="preserve">5944209800            4         </t>
  </si>
  <si>
    <t>Total of L WINDOWS / DOORS / STAIRS-To Summary of Bill No.4 £</t>
  </si>
  <si>
    <t>6798                           4/ 12</t>
  </si>
  <si>
    <t xml:space="preserve">4073696800            4         </t>
  </si>
  <si>
    <t>Smoothing compound; F Ball Limited;</t>
  </si>
  <si>
    <t>Stopgap 1200; laying in accordance with</t>
  </si>
  <si>
    <t xml:space="preserve">4892477200            4         </t>
  </si>
  <si>
    <t>Multi-Finish; 3 thick; steel trowelled</t>
  </si>
  <si>
    <t>Ceilings; on plasterboard base</t>
  </si>
  <si>
    <t xml:space="preserve">5183993300            4         </t>
  </si>
  <si>
    <t xml:space="preserve">4078897600            4         </t>
  </si>
  <si>
    <t>6798                           4/ 13</t>
  </si>
  <si>
    <t>Walls; on plasterboard base; to existing walls</t>
  </si>
  <si>
    <t>over 300 wide (approximate quantity)</t>
  </si>
  <si>
    <t xml:space="preserve">4270887700            4         </t>
  </si>
  <si>
    <t xml:space="preserve">3690391100            4         </t>
  </si>
  <si>
    <t xml:space="preserve">3865908300            4         </t>
  </si>
  <si>
    <t xml:space="preserve">3289999100            4         </t>
  </si>
  <si>
    <t xml:space="preserve">3408222900            4         </t>
  </si>
  <si>
    <t>over 300 wide; in staircase areas</t>
  </si>
  <si>
    <t xml:space="preserve">5277307800            4         </t>
  </si>
  <si>
    <t>6798                           4/ 14</t>
  </si>
  <si>
    <t xml:space="preserve">3373332100            4         </t>
  </si>
  <si>
    <t xml:space="preserve">3409224500            4         </t>
  </si>
  <si>
    <t xml:space="preserve">6029919400            4         </t>
  </si>
  <si>
    <t xml:space="preserve">5587848500            4         </t>
  </si>
  <si>
    <t xml:space="preserve">6029922500            4         </t>
  </si>
  <si>
    <t>coats Johnstone's Trade Cleanable matt</t>
  </si>
  <si>
    <t>emulsion; colour from the standard range</t>
  </si>
  <si>
    <t>General surfaces; plastered ceilings</t>
  </si>
  <si>
    <t xml:space="preserve">5184042600            4         </t>
  </si>
  <si>
    <t xml:space="preserve">3299211400            4         </t>
  </si>
  <si>
    <t>6798                           4/ 15</t>
  </si>
  <si>
    <t>M SURFACE FINISHES           4   /13</t>
  </si>
  <si>
    <t>M SURFACE FINISHES           4   /14</t>
  </si>
  <si>
    <t>M SURFACE FINISHES           4   /15</t>
  </si>
  <si>
    <t>Total of M SURFACE FINISHES-To Summary of Bill No.4 £</t>
  </si>
  <si>
    <t>6798                           4/ 16</t>
  </si>
  <si>
    <t>P10 SUNDRY INSULATION / PROOFING</t>
  </si>
  <si>
    <t>WORK / FIRE STOPS</t>
  </si>
  <si>
    <t>Mat or quilt insulation; Isowool Acoustic</t>
  </si>
  <si>
    <t>Partition Roll; 10kg/m²</t>
  </si>
  <si>
    <t>Between members</t>
  </si>
  <si>
    <t>timber studs at 600 centres; 25 thick;</t>
  </si>
  <si>
    <t>IN-WL-L</t>
  </si>
  <si>
    <t xml:space="preserve">5130748000            4         </t>
  </si>
  <si>
    <t xml:space="preserve">6029881300            4         </t>
  </si>
  <si>
    <t>Wall protection panel; Yeoman Shield, ref.</t>
  </si>
  <si>
    <t>Falmouth; screw fixing to plywood</t>
  </si>
  <si>
    <t>(measured elsewhere) in accordance with</t>
  </si>
  <si>
    <t>manufacturer instructions</t>
  </si>
  <si>
    <t>Wall protection panel</t>
  </si>
  <si>
    <t>2 thick; IN-WL-G</t>
  </si>
  <si>
    <t xml:space="preserve">5715412200            4         </t>
  </si>
  <si>
    <t>Total of P BUILDING FABRIC SUNDRIES-To Summary of Bill No.4 £</t>
  </si>
  <si>
    <t>6798                           4/ 17</t>
  </si>
  <si>
    <t>Mechanical engineering services; Section 2</t>
  </si>
  <si>
    <t>Ground Floor Air Conditioning Unit</t>
  </si>
  <si>
    <t>Relocation/Adaptions</t>
  </si>
  <si>
    <t xml:space="preserve">3139246900            4         </t>
  </si>
  <si>
    <t>Ground Floor Mechanical Ventilation</t>
  </si>
  <si>
    <t>Modifications/Installations</t>
  </si>
  <si>
    <t xml:space="preserve">3144494500            4         </t>
  </si>
  <si>
    <t>Ground Floor Kitchenette Extract Ventilation</t>
  </si>
  <si>
    <t>Installation</t>
  </si>
  <si>
    <t xml:space="preserve">3148060100            4         </t>
  </si>
  <si>
    <t>Ground Floor Kitchenette Grease Traps</t>
  </si>
  <si>
    <t xml:space="preserve">3150618700            4         </t>
  </si>
  <si>
    <t>Removal of Existing Phase 2 First Floor</t>
  </si>
  <si>
    <t xml:space="preserve">3152405600            4         </t>
  </si>
  <si>
    <t>First Floor Air Conditioning Unit Installations</t>
  </si>
  <si>
    <t xml:space="preserve">3154155900            4         </t>
  </si>
  <si>
    <t>First Floor Mechanical Ventilation</t>
  </si>
  <si>
    <t xml:space="preserve">3155768900            4         </t>
  </si>
  <si>
    <t>Above Ground Drainage Installations &amp;</t>
  </si>
  <si>
    <t>Modifications</t>
  </si>
  <si>
    <t xml:space="preserve">3157403000            4         </t>
  </si>
  <si>
    <t>Plumbing Connections</t>
  </si>
  <si>
    <t xml:space="preserve">3159226300            4         </t>
  </si>
  <si>
    <t>6798                           4/ 18</t>
  </si>
  <si>
    <t xml:space="preserve">3161600100            4         </t>
  </si>
  <si>
    <t xml:space="preserve">3163321600            4         </t>
  </si>
  <si>
    <t xml:space="preserve">3165319400            4         </t>
  </si>
  <si>
    <t xml:space="preserve">3167212800            4         </t>
  </si>
  <si>
    <t xml:space="preserve">3169578600            4         </t>
  </si>
  <si>
    <t xml:space="preserve">3171798600            4         </t>
  </si>
  <si>
    <t xml:space="preserve">3173409800            4         </t>
  </si>
  <si>
    <t>6798                           4/ 19</t>
  </si>
  <si>
    <t>T MECHANICAL INSTALLATIONS           4   /18</t>
  </si>
  <si>
    <t>T MECHANICAL INSTALLATIONS           4   /19</t>
  </si>
  <si>
    <t>Total of T MECHANICAL INSTALLATIONS-To Summary of Bill No.4 £</t>
  </si>
  <si>
    <t>6798                           4/ 20</t>
  </si>
  <si>
    <t>Electrical Engineering Services; Section 2</t>
  </si>
  <si>
    <t xml:space="preserve">3179285600            4         </t>
  </si>
  <si>
    <t xml:space="preserve">3213847900            4         </t>
  </si>
  <si>
    <t xml:space="preserve">3215460300            4         </t>
  </si>
  <si>
    <t xml:space="preserve">3216792700            4         </t>
  </si>
  <si>
    <t xml:space="preserve">3218104800            4         </t>
  </si>
  <si>
    <t xml:space="preserve">3245704700            4         </t>
  </si>
  <si>
    <t xml:space="preserve">3247432200            4         </t>
  </si>
  <si>
    <t xml:space="preserve">3251204400            4         </t>
  </si>
  <si>
    <t xml:space="preserve">3252928000            4         </t>
  </si>
  <si>
    <t xml:space="preserve">3254199900            4         </t>
  </si>
  <si>
    <t xml:space="preserve">3256985700            4         </t>
  </si>
  <si>
    <t xml:space="preserve">3258322600            4         </t>
  </si>
  <si>
    <t>6798                           4/ 21</t>
  </si>
  <si>
    <t xml:space="preserve">3260052600            4         </t>
  </si>
  <si>
    <t xml:space="preserve">3261573800            4         </t>
  </si>
  <si>
    <t xml:space="preserve">3262901600            4         </t>
  </si>
  <si>
    <t xml:space="preserve">3266564200            4         </t>
  </si>
  <si>
    <t xml:space="preserve">3268011500            4         </t>
  </si>
  <si>
    <t xml:space="preserve">3269329500            4         </t>
  </si>
  <si>
    <t xml:space="preserve">3270907200            4         </t>
  </si>
  <si>
    <t xml:space="preserve">3274858600            4         </t>
  </si>
  <si>
    <t xml:space="preserve">3276211300            4         </t>
  </si>
  <si>
    <t xml:space="preserve">3277463500            4         </t>
  </si>
  <si>
    <t xml:space="preserve">3279106600            4         </t>
  </si>
  <si>
    <t xml:space="preserve">3280638600            4         </t>
  </si>
  <si>
    <t xml:space="preserve">3282270100            4         </t>
  </si>
  <si>
    <t xml:space="preserve">3283848800            4         </t>
  </si>
  <si>
    <t xml:space="preserve">3286034400            4         </t>
  </si>
  <si>
    <t xml:space="preserve">3287591900            4         </t>
  </si>
  <si>
    <t xml:space="preserve">3289611200            4         </t>
  </si>
  <si>
    <t xml:space="preserve">3340871300            4         </t>
  </si>
  <si>
    <t xml:space="preserve">3343323500            4         </t>
  </si>
  <si>
    <t>6798                           4/ 22</t>
  </si>
  <si>
    <t>V ELECTRICAL INSTALLATIONS           4   /21</t>
  </si>
  <si>
    <t>V ELECTRICAL INSTALLATIONS           4   /22</t>
  </si>
  <si>
    <t>Total of V ELECTRICAL INSTALLATIONS-To Summary of Bill No.4 £</t>
  </si>
  <si>
    <t>6798                           4/ 23</t>
  </si>
  <si>
    <t>Phase 2</t>
  </si>
  <si>
    <t>SUMMARY BILL NO.4</t>
  </si>
  <si>
    <t>C EXISTING SITE / BUILDINGS / SERVICES           4   /5</t>
  </si>
  <si>
    <t>G STRUCTURAL / CARCASSING METAL / TIMBER           4   /8</t>
  </si>
  <si>
    <t>K LININGS / SHEATHING / DRY PARTITIONING           4   /11</t>
  </si>
  <si>
    <t>L WINDOWS / DOORS / STAIRS           4   /12</t>
  </si>
  <si>
    <t>M SURFACE FINISHES           4   /16</t>
  </si>
  <si>
    <t>P BUILDING FABRIC SUNDRIES           4   /17</t>
  </si>
  <si>
    <t>T MECHANICAL INSTALLATIONS           4   /20</t>
  </si>
  <si>
    <t>V ELECTRICAL INSTALLATIONS           4   /23</t>
  </si>
  <si>
    <t>Total of Bill No. 4-Phase 2 Carried To Final Summary   £</t>
  </si>
  <si>
    <t>6798                           4/ 24</t>
  </si>
  <si>
    <t>Bills of Quantities</t>
  </si>
  <si>
    <t>for</t>
  </si>
  <si>
    <t>Proposed Internal Alterations (Phases 1 &amp; 2)</t>
  </si>
  <si>
    <t>at</t>
  </si>
  <si>
    <t>Xplore! Science Discovery Centre, Wrexham</t>
  </si>
  <si>
    <t>North Wales Science</t>
  </si>
  <si>
    <t>FINAL SUMMARY</t>
  </si>
  <si>
    <t>Page No:</t>
  </si>
  <si>
    <t>£</t>
  </si>
  <si>
    <t>BILL NO. 1 - Preliminaries</t>
  </si>
  <si>
    <t>1/48</t>
  </si>
  <si>
    <t>BILL NO. 2 - Preambles</t>
  </si>
  <si>
    <t>2/-</t>
  </si>
  <si>
    <t>BILL NO. 3 - Section 1 Works</t>
  </si>
  <si>
    <t>3/30</t>
  </si>
  <si>
    <t>BILL NO. 4 - Section 2 Works</t>
  </si>
  <si>
    <t>4/24</t>
  </si>
  <si>
    <t>BILL NO. 5 - Provisional Sums</t>
  </si>
  <si>
    <t>5/3</t>
  </si>
  <si>
    <t>TOTAL: CARRIED TO FORM OF TENDER</t>
  </si>
  <si>
    <t>Carried to Collection</t>
  </si>
  <si>
    <t>Prov Sum</t>
  </si>
  <si>
    <t xml:space="preserve">     Prov Sum</t>
  </si>
  <si>
    <t>BILL NO. 5</t>
  </si>
  <si>
    <t xml:space="preserve">PROVISIONAL SUMS  </t>
  </si>
  <si>
    <t>Defined Provisional Sums</t>
  </si>
  <si>
    <t>Note:</t>
  </si>
  <si>
    <t>Where Provisional Sums are given for defined work the Contractor will be deemed to have made due allowance for pricing Preliminaries and in programming and planning.</t>
  </si>
  <si>
    <t>Provisional Sums:</t>
  </si>
  <si>
    <t>Include the following provisional sums for work to be executed:</t>
  </si>
  <si>
    <t>A.</t>
  </si>
  <si>
    <t>6.5.1 insurance cover</t>
  </si>
  <si>
    <t>B.</t>
  </si>
  <si>
    <t>Semi-commercial kitchen installation at ground floor including kitchen units, appliances, equipment and seating to Café Area (Section 1 works)</t>
  </si>
  <si>
    <t>C.</t>
  </si>
  <si>
    <t>Stainless steel upstand 400mm high to perimeter of kitchen worktops</t>
  </si>
  <si>
    <t>D.</t>
  </si>
  <si>
    <t>New below ground drainage run from new Kitchen into existing drainage on Chester Street including gully, taking up existing brick pavers and reinstating on completion, locating existing drain run and constructing new manhole, heras fencing, pedestrian barriers, safety signage and the like, liasing with landowner and obtaining all necessary permits, licences and all associated costs (Section 2 works)</t>
  </si>
  <si>
    <t>E.</t>
  </si>
  <si>
    <t>Adaptation of temporary partitions already measured in Bill No's 3 and 4 (Section 1 and 2 works)</t>
  </si>
  <si>
    <t>F.</t>
  </si>
  <si>
    <t>Supply and installation of ironmongery to all internal doors - 4 Nr single leaf doors and 5 Nr double leaf doors</t>
  </si>
  <si>
    <t>G.</t>
  </si>
  <si>
    <t>Sundry fittings including internal signage, door stops, notice boards etc</t>
  </si>
  <si>
    <t>H.</t>
  </si>
  <si>
    <t>Head restraint / fire resistant details to walls and partitions where abutting existing steel frame</t>
  </si>
  <si>
    <t>I.</t>
  </si>
  <si>
    <t>Relocation of Ground Floor freestanding furniture to storage area in First Floor and reinstating on completion of the works</t>
  </si>
  <si>
    <t>J.</t>
  </si>
  <si>
    <t>Meeting room to Staff Office</t>
  </si>
  <si>
    <t>K.</t>
  </si>
  <si>
    <t>Laminated MDF shelving to Section 2 Storage Rooms</t>
  </si>
  <si>
    <t>L.</t>
  </si>
  <si>
    <t>Builder's work in connection with services, including associated firestopping</t>
  </si>
  <si>
    <t>M.</t>
  </si>
  <si>
    <t>Furniture to Café</t>
  </si>
  <si>
    <t>N.</t>
  </si>
  <si>
    <t>Design development for additional client requirements</t>
  </si>
  <si>
    <t>Total of Defined Provisional Sums</t>
  </si>
  <si>
    <t>O.</t>
  </si>
  <si>
    <t>Add for incidental costs, overheads and profit to Total of Defined Provisional Sums. NOTE: The percentage addition here shall be applied to the "Total of Defined Provisional Sums" and the total then added against this item. This percentage addition will also be used post-contract to value variations, the percentage addition being added to the nett cost of variations</t>
  </si>
  <si>
    <t>%</t>
  </si>
  <si>
    <t>Carried to collection</t>
  </si>
  <si>
    <t>Undefined Provisional Sums</t>
  </si>
  <si>
    <t>Where Provisional Sums are given for undefined work the Contractor will be deemed not to have made due allowance for pricing Preliminaries and in programming and planning.</t>
  </si>
  <si>
    <t>Include the following Provisional Sums for work to be executed:</t>
  </si>
  <si>
    <t>Additional steelwork</t>
  </si>
  <si>
    <t>Additional partitions</t>
  </si>
  <si>
    <t>Additional finishes / enhancement of finishes</t>
  </si>
  <si>
    <t>Additional builder's work and fire protection</t>
  </si>
  <si>
    <t>Additional decoration works</t>
  </si>
  <si>
    <t>Additional measures requested by Building Control</t>
  </si>
  <si>
    <t>Additional mechanical and electrical services</t>
  </si>
  <si>
    <t>General contingencies</t>
  </si>
  <si>
    <r>
      <t>Undefined Provisional Sums</t>
    </r>
    <r>
      <rPr>
        <sz val="11"/>
        <rFont val="Arial"/>
        <family val="2"/>
      </rPr>
      <t xml:space="preserve"> (continued)</t>
    </r>
    <r>
      <rPr>
        <b/>
        <sz val="11"/>
        <rFont val="Arial"/>
        <family val="2"/>
      </rPr>
      <t xml:space="preserve">   </t>
    </r>
  </si>
  <si>
    <t>Dayworks</t>
  </si>
  <si>
    <t>Works executed on a daywork basis in accordance with Clause 5.4 shall be in accordance with the "Definition of Prime Cost of Dayworks carried out under a Building Contract" (Latest Edition) published by The Royal Institution of Chartered Surveyors and the Building Employers Confederation.</t>
  </si>
  <si>
    <t xml:space="preserve">Include the Provisional sum of £5,000.00 for the nett cost of Labour employed on work valued on a Daywork basis as defined in Section 3 of the Definition </t>
  </si>
  <si>
    <t>Allow for incidental costs, overheads and profit</t>
  </si>
  <si>
    <t>(Note: The percentage addition identified here shall be applied to the provisional sum allowance of £5,000.00 and the total then added against this item).</t>
  </si>
  <si>
    <t>Include the Provisional sum of £2,500.00 for the nett cost of materials used on work valued on a Daywork basis as defined in Section 4 of the Definition</t>
  </si>
  <si>
    <t>(Note: The percentage addition identified here shall be applied to the provisional sum allowance of £2,500.00 and the total then added against this item).</t>
  </si>
  <si>
    <t>Include the Provisional sum of £1,500.00 for the nett cost of Plant costs calculated at the rates contained in item schedule of Basic Plant charges published by The Royal Institution of Chartered Surveyors (Latest Revision) and direct changes incurred on work valued on a Daywork basis as defined in Section 5 of the Definition</t>
  </si>
  <si>
    <t>(Note: The percentage addition identified here shall be applied to the provisional sum allowance of £1,500.00 and the total then added against this item).</t>
  </si>
  <si>
    <t xml:space="preserve">COLLECTION </t>
  </si>
  <si>
    <t>Page 5/1</t>
  </si>
  <si>
    <t>Page 5/2</t>
  </si>
  <si>
    <t>Page 5/3</t>
  </si>
  <si>
    <t xml:space="preserve">TOTAL OF BILL NO. 5 - PROVISIONAL SUMS  </t>
  </si>
  <si>
    <t xml:space="preserve">CARRIED TO FINAL SUMMARY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</si>
</sst>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0.00;;@"/>
    <numFmt numFmtId="165" formatCode="\ 0"/>
  </numFmts>
  <fonts count="20" x14ac:knownFonts="1">
    <font>
      <sz val="11"/>
      <color theme="1"/>
      <name val="Aptos Narrow"/>
      <family val="2"/>
      <scheme val="minor"/>
    </font>
    <font>
      <sz val="11"/>
      <color theme="1"/>
      <name val="Arial"/>
      <family val="2"/>
    </font>
    <font>
      <u/>
      <sz val="11"/>
      <color theme="1"/>
      <name val="Arial"/>
      <family val="2"/>
    </font>
    <font>
      <sz val="12"/>
      <color theme="1"/>
      <name val="Arial"/>
      <family val="2"/>
    </font>
    <font>
      <sz val="14"/>
      <color theme="1"/>
      <name val="Arial"/>
      <family val="2"/>
    </font>
    <font>
      <b/>
      <sz val="14"/>
      <color theme="1"/>
      <name val="Arial"/>
      <family val="2"/>
    </font>
    <font>
      <b/>
      <sz val="12"/>
      <color theme="1"/>
      <name val="Arial"/>
      <family val="2"/>
    </font>
    <font>
      <b/>
      <sz val="11"/>
      <color theme="1"/>
      <name val="Arial"/>
      <family val="2"/>
    </font>
    <font>
      <sz val="10"/>
      <color theme="1"/>
      <name val="Arial"/>
      <family val="2"/>
    </font>
    <font>
      <b/>
      <u/>
      <sz val="11"/>
      <color theme="1"/>
      <name val="Arial"/>
      <family val="2"/>
    </font>
    <font>
      <u/>
      <sz val="12"/>
      <color theme="1"/>
      <name val="Arial"/>
      <family val="2"/>
    </font>
    <font>
      <sz val="11"/>
      <color theme="1"/>
      <name val="Aptos Narrow"/>
      <family val="2"/>
      <scheme val="minor"/>
    </font>
    <font>
      <sz val="12"/>
      <name val="Arial"/>
    </font>
    <font>
      <sz val="11"/>
      <name val="Arial"/>
      <family val="2"/>
    </font>
    <font>
      <b/>
      <sz val="12"/>
      <name val="Arial"/>
      <family val="2"/>
    </font>
    <font>
      <b/>
      <sz val="11"/>
      <name val="Arial"/>
      <family val="2"/>
    </font>
    <font>
      <sz val="12"/>
      <name val="Arial"/>
      <family val="2"/>
    </font>
    <font>
      <sz val="11"/>
      <color rgb="FFFF0000"/>
      <name val="Arial"/>
      <family val="2"/>
    </font>
    <font>
      <b/>
      <sz val="13"/>
      <name val="Arial"/>
      <family val="2"/>
    </font>
    <font>
      <b/>
      <sz val="11"/>
      <color rgb="FFFF0000"/>
      <name val="Arial"/>
      <family val="2"/>
    </font>
  </fonts>
  <fills count="4">
    <fill>
      <patternFill patternType="none"/>
    </fill>
    <fill>
      <patternFill patternType="gray125"/>
    </fill>
    <fill>
      <patternFill patternType="solid">
        <fgColor indexed="27"/>
        <bgColor indexed="64"/>
      </patternFill>
    </fill>
    <fill>
      <patternFill patternType="solid">
        <fgColor rgb="FFFFFF00"/>
        <bgColor indexed="64"/>
      </patternFill>
    </fill>
  </fills>
  <borders count="12">
    <border>
      <left/>
      <right/>
      <top/>
      <bottom/>
      <diagonal/>
    </border>
    <border>
      <left style="double">
        <color indexed="64"/>
      </left>
      <right/>
      <top/>
      <bottom/>
      <diagonal/>
    </border>
    <border>
      <left style="thin">
        <color indexed="64"/>
      </left>
      <right/>
      <top/>
      <bottom/>
      <diagonal/>
    </border>
    <border>
      <left/>
      <right/>
      <top/>
      <bottom style="thin">
        <color indexed="64"/>
      </bottom>
      <diagonal/>
    </border>
    <border>
      <left/>
      <right/>
      <top/>
      <bottom style="double">
        <color indexed="64"/>
      </bottom>
      <diagonal/>
    </border>
    <border>
      <left/>
      <right style="thin">
        <color indexed="64"/>
      </right>
      <top/>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style="double">
        <color indexed="64"/>
      </bottom>
      <diagonal/>
    </border>
    <border>
      <left/>
      <right/>
      <top style="double">
        <color indexed="64"/>
      </top>
      <bottom/>
      <diagonal/>
    </border>
  </borders>
  <cellStyleXfs count="3">
    <xf numFmtId="0" fontId="0" fillId="0" borderId="0"/>
    <xf numFmtId="43" fontId="11" fillId="0" borderId="0" applyFont="0" applyFill="0" applyBorder="0" applyAlignment="0" applyProtection="0"/>
    <xf numFmtId="0" fontId="12" fillId="0" borderId="0"/>
  </cellStyleXfs>
  <cellXfs count="141">
    <xf numFmtId="0" fontId="0" fillId="0" borderId="0" xfId="0"/>
    <xf numFmtId="0" fontId="2" fillId="0" borderId="0" xfId="0" quotePrefix="1" applyFont="1" applyAlignment="1">
      <alignment horizontal="left"/>
    </xf>
    <xf numFmtId="0" fontId="0" fillId="0" borderId="1" xfId="0" applyBorder="1"/>
    <xf numFmtId="0" fontId="0" fillId="0" borderId="2" xfId="0" applyBorder="1"/>
    <xf numFmtId="0" fontId="3" fillId="0" borderId="1" xfId="0" applyFont="1" applyBorder="1"/>
    <xf numFmtId="0" fontId="3" fillId="0" borderId="2" xfId="0" applyFont="1" applyBorder="1"/>
    <xf numFmtId="0" fontId="3" fillId="0" borderId="1" xfId="0" quotePrefix="1" applyFont="1" applyBorder="1" applyAlignment="1">
      <alignment horizontal="center"/>
    </xf>
    <xf numFmtId="0" fontId="3" fillId="0" borderId="2" xfId="0" quotePrefix="1" applyFont="1" applyBorder="1" applyAlignment="1">
      <alignment horizontal="center"/>
    </xf>
    <xf numFmtId="0" fontId="1" fillId="0" borderId="2" xfId="0" applyFont="1" applyBorder="1"/>
    <xf numFmtId="0" fontId="4" fillId="0" borderId="2" xfId="0" applyFont="1" applyBorder="1"/>
    <xf numFmtId="0" fontId="4" fillId="0" borderId="1" xfId="0" quotePrefix="1" applyFont="1" applyBorder="1"/>
    <xf numFmtId="0" fontId="5" fillId="0" borderId="2" xfId="0" quotePrefix="1" applyFont="1" applyBorder="1"/>
    <xf numFmtId="0" fontId="4" fillId="0" borderId="2" xfId="0" quotePrefix="1" applyFont="1" applyBorder="1" applyAlignment="1">
      <alignment horizontal="right"/>
    </xf>
    <xf numFmtId="2" fontId="4" fillId="0" borderId="1" xfId="0" applyNumberFormat="1" applyFont="1" applyBorder="1" applyAlignment="1">
      <alignment horizontal="right"/>
    </xf>
    <xf numFmtId="164" fontId="4" fillId="0" borderId="2" xfId="0" applyNumberFormat="1" applyFont="1" applyBorder="1" applyAlignment="1">
      <alignment horizontal="right"/>
    </xf>
    <xf numFmtId="0" fontId="3" fillId="0" borderId="1" xfId="0" quotePrefix="1" applyFont="1" applyBorder="1"/>
    <xf numFmtId="0" fontId="6" fillId="0" borderId="2" xfId="0" quotePrefix="1" applyFont="1" applyBorder="1"/>
    <xf numFmtId="0" fontId="3" fillId="0" borderId="2" xfId="0" quotePrefix="1" applyFont="1" applyBorder="1" applyAlignment="1">
      <alignment horizontal="right"/>
    </xf>
    <xf numFmtId="2" fontId="3" fillId="0" borderId="1" xfId="0" applyNumberFormat="1" applyFont="1" applyBorder="1" applyAlignment="1">
      <alignment horizontal="right"/>
    </xf>
    <xf numFmtId="164" fontId="3" fillId="0" borderId="2" xfId="0" applyNumberFormat="1" applyFont="1" applyBorder="1" applyAlignment="1">
      <alignment horizontal="right"/>
    </xf>
    <xf numFmtId="0" fontId="1" fillId="0" borderId="1" xfId="0" quotePrefix="1" applyFont="1" applyBorder="1"/>
    <xf numFmtId="0" fontId="7" fillId="0" borderId="2" xfId="0" quotePrefix="1" applyFont="1" applyBorder="1"/>
    <xf numFmtId="0" fontId="1" fillId="0" borderId="2" xfId="0" quotePrefix="1" applyFont="1" applyBorder="1"/>
    <xf numFmtId="0" fontId="1" fillId="0" borderId="2" xfId="0" quotePrefix="1" applyFont="1" applyBorder="1" applyAlignment="1">
      <alignment horizontal="right"/>
    </xf>
    <xf numFmtId="2" fontId="1" fillId="0" borderId="1" xfId="0" applyNumberFormat="1" applyFont="1" applyBorder="1" applyAlignment="1">
      <alignment horizontal="right"/>
    </xf>
    <xf numFmtId="164" fontId="1" fillId="0" borderId="2" xfId="0" applyNumberFormat="1" applyFont="1" applyBorder="1" applyAlignment="1">
      <alignment horizontal="right"/>
    </xf>
    <xf numFmtId="0" fontId="1" fillId="0" borderId="2" xfId="0" quotePrefix="1" applyFont="1" applyBorder="1" applyAlignment="1">
      <alignment horizontal="left" indent="1"/>
    </xf>
    <xf numFmtId="0" fontId="1" fillId="0" borderId="2" xfId="0" quotePrefix="1" applyFont="1" applyBorder="1" applyAlignment="1">
      <alignment horizontal="center"/>
    </xf>
    <xf numFmtId="164" fontId="1" fillId="2" borderId="2" xfId="0" applyNumberFormat="1" applyFont="1" applyFill="1" applyBorder="1" applyAlignment="1" applyProtection="1">
      <alignment horizontal="right"/>
      <protection locked="0"/>
    </xf>
    <xf numFmtId="0" fontId="0" fillId="0" borderId="0" xfId="0" quotePrefix="1"/>
    <xf numFmtId="0" fontId="1" fillId="0" borderId="2" xfId="0" quotePrefix="1" applyFont="1" applyBorder="1" applyAlignment="1">
      <alignment horizontal="left" indent="2"/>
    </xf>
    <xf numFmtId="165" fontId="1" fillId="0" borderId="2" xfId="0" applyNumberFormat="1" applyFont="1" applyBorder="1" applyAlignment="1">
      <alignment horizontal="right"/>
    </xf>
    <xf numFmtId="2" fontId="1" fillId="2" borderId="1" xfId="0" applyNumberFormat="1" applyFont="1" applyFill="1" applyBorder="1" applyAlignment="1" applyProtection="1">
      <alignment horizontal="right"/>
      <protection locked="0"/>
    </xf>
    <xf numFmtId="0" fontId="1" fillId="0" borderId="0" xfId="0" quotePrefix="1" applyFont="1" applyAlignment="1">
      <alignment horizontal="right"/>
    </xf>
    <xf numFmtId="2" fontId="1" fillId="0" borderId="0" xfId="0" applyNumberFormat="1" applyFont="1" applyAlignment="1">
      <alignment horizontal="right"/>
    </xf>
    <xf numFmtId="0" fontId="1" fillId="0" borderId="0" xfId="0" quotePrefix="1" applyFont="1" applyAlignment="1">
      <alignment horizontal="left" indent="1"/>
    </xf>
    <xf numFmtId="0" fontId="8" fillId="0" borderId="0" xfId="0" quotePrefix="1" applyFont="1" applyAlignment="1">
      <alignment horizontal="left" indent="1"/>
    </xf>
    <xf numFmtId="0" fontId="9" fillId="0" borderId="2" xfId="0" quotePrefix="1" applyFont="1" applyBorder="1" applyAlignment="1">
      <alignment horizontal="right"/>
    </xf>
    <xf numFmtId="0" fontId="10" fillId="0" borderId="2" xfId="0" quotePrefix="1" applyFont="1" applyBorder="1" applyAlignment="1">
      <alignment horizontal="right"/>
    </xf>
    <xf numFmtId="2" fontId="1" fillId="0" borderId="2" xfId="0" applyNumberFormat="1" applyFont="1" applyBorder="1" applyAlignment="1">
      <alignment horizontal="right"/>
    </xf>
    <xf numFmtId="0" fontId="13" fillId="0" borderId="0" xfId="2" applyFont="1" applyAlignment="1">
      <alignment horizontal="center"/>
    </xf>
    <xf numFmtId="0" fontId="13" fillId="0" borderId="0" xfId="2" applyFont="1"/>
    <xf numFmtId="49" fontId="13" fillId="0" borderId="0" xfId="2" applyNumberFormat="1" applyFont="1" applyAlignment="1">
      <alignment horizontal="center"/>
    </xf>
    <xf numFmtId="0" fontId="14" fillId="0" borderId="0" xfId="2" applyFont="1" applyAlignment="1">
      <alignment horizontal="center"/>
    </xf>
    <xf numFmtId="0" fontId="15" fillId="0" borderId="0" xfId="2" applyFont="1" applyAlignment="1">
      <alignment horizontal="center"/>
    </xf>
    <xf numFmtId="0" fontId="15" fillId="0" borderId="0" xfId="2" applyFont="1" applyAlignment="1">
      <alignment horizontal="left"/>
    </xf>
    <xf numFmtId="0" fontId="15" fillId="0" borderId="0" xfId="2" applyFont="1" applyAlignment="1">
      <alignment horizontal="right"/>
    </xf>
    <xf numFmtId="0" fontId="13" fillId="0" borderId="0" xfId="2" applyFont="1" applyAlignment="1">
      <alignment horizontal="left"/>
    </xf>
    <xf numFmtId="0" fontId="16" fillId="0" borderId="0" xfId="2" applyFont="1" applyAlignment="1">
      <alignment horizontal="center"/>
    </xf>
    <xf numFmtId="0" fontId="13" fillId="0" borderId="0" xfId="2" applyFont="1" applyAlignment="1">
      <alignment horizontal="right"/>
    </xf>
    <xf numFmtId="0" fontId="14" fillId="0" borderId="0" xfId="2" applyFont="1" applyAlignment="1">
      <alignment horizontal="center" wrapText="1"/>
    </xf>
    <xf numFmtId="0" fontId="13" fillId="0" borderId="0" xfId="2" applyFont="1" applyAlignment="1">
      <alignment horizontal="justify" vertical="top" wrapText="1"/>
    </xf>
    <xf numFmtId="0" fontId="13" fillId="0" borderId="0" xfId="2" applyFont="1" applyAlignment="1">
      <alignment horizontal="center" vertical="top" wrapText="1"/>
    </xf>
    <xf numFmtId="0" fontId="15" fillId="0" borderId="0" xfId="2" applyFont="1"/>
    <xf numFmtId="0" fontId="13" fillId="0" borderId="0" xfId="2" applyFont="1" applyAlignment="1">
      <alignment vertical="top" wrapText="1"/>
    </xf>
    <xf numFmtId="0" fontId="17" fillId="0" borderId="0" xfId="2" applyFont="1" applyAlignment="1">
      <alignment horizontal="justify" vertical="top"/>
    </xf>
    <xf numFmtId="0" fontId="15" fillId="0" borderId="0" xfId="2" applyFont="1" applyAlignment="1">
      <alignment horizontal="center" vertical="top" wrapText="1"/>
    </xf>
    <xf numFmtId="49" fontId="15" fillId="0" borderId="0" xfId="2" applyNumberFormat="1" applyFont="1" applyAlignment="1">
      <alignment horizontal="center"/>
    </xf>
    <xf numFmtId="0" fontId="13" fillId="0" borderId="0" xfId="2" applyFont="1" applyAlignment="1">
      <alignment horizontal="justify" vertical="top"/>
    </xf>
    <xf numFmtId="0" fontId="17" fillId="0" borderId="0" xfId="2" applyFont="1" applyAlignment="1">
      <alignment horizontal="center"/>
    </xf>
    <xf numFmtId="3" fontId="13" fillId="0" borderId="0" xfId="2" applyNumberFormat="1" applyFont="1" applyAlignment="1">
      <alignment horizontal="right"/>
    </xf>
    <xf numFmtId="0" fontId="13" fillId="0" borderId="0" xfId="2" applyFont="1" applyAlignment="1">
      <alignment horizontal="justify"/>
    </xf>
    <xf numFmtId="0" fontId="13" fillId="0" borderId="3" xfId="2" applyFont="1" applyBorder="1" applyAlignment="1">
      <alignment horizontal="right"/>
    </xf>
    <xf numFmtId="49" fontId="13" fillId="0" borderId="0" xfId="2" applyNumberFormat="1" applyFont="1" applyAlignment="1">
      <alignment horizontal="center" vertical="top"/>
    </xf>
    <xf numFmtId="0" fontId="13" fillId="0" borderId="0" xfId="2" applyFont="1" applyAlignment="1">
      <alignment vertical="top"/>
    </xf>
    <xf numFmtId="0" fontId="15" fillId="0" borderId="0" xfId="2" applyFont="1" applyAlignment="1">
      <alignment vertical="top"/>
    </xf>
    <xf numFmtId="3" fontId="13" fillId="0" borderId="0" xfId="2" applyNumberFormat="1" applyFont="1" applyAlignment="1">
      <alignment horizontal="center"/>
    </xf>
    <xf numFmtId="0" fontId="13" fillId="0" borderId="0" xfId="2" applyFont="1" applyAlignment="1">
      <alignment horizontal="center" vertical="top"/>
    </xf>
    <xf numFmtId="0" fontId="13" fillId="0" borderId="4" xfId="2" applyFont="1" applyBorder="1" applyAlignment="1">
      <alignment horizontal="center"/>
    </xf>
    <xf numFmtId="0" fontId="13" fillId="0" borderId="5" xfId="2" applyFont="1" applyBorder="1" applyAlignment="1">
      <alignment horizontal="center"/>
    </xf>
    <xf numFmtId="49" fontId="13" fillId="0" borderId="0" xfId="2" applyNumberFormat="1" applyFont="1" applyAlignment="1">
      <alignment horizontal="left"/>
    </xf>
    <xf numFmtId="49" fontId="13" fillId="0" borderId="0" xfId="2" applyNumberFormat="1" applyFont="1" applyAlignment="1">
      <alignment horizontal="right"/>
    </xf>
    <xf numFmtId="49" fontId="13" fillId="0" borderId="3" xfId="2" applyNumberFormat="1" applyFont="1" applyBorder="1" applyAlignment="1">
      <alignment horizontal="center"/>
    </xf>
    <xf numFmtId="49" fontId="13" fillId="0" borderId="6" xfId="2" applyNumberFormat="1" applyFont="1" applyBorder="1" applyAlignment="1">
      <alignment horizontal="center"/>
    </xf>
    <xf numFmtId="49" fontId="15" fillId="0" borderId="0" xfId="2" applyNumberFormat="1" applyFont="1" applyAlignment="1">
      <alignment horizontal="center" vertical="top"/>
    </xf>
    <xf numFmtId="49" fontId="15" fillId="0" borderId="0" xfId="2" applyNumberFormat="1" applyFont="1" applyAlignment="1">
      <alignment horizontal="left"/>
    </xf>
    <xf numFmtId="49" fontId="13" fillId="0" borderId="3" xfId="2" applyNumberFormat="1" applyFont="1" applyBorder="1" applyAlignment="1">
      <alignment horizontal="center" vertical="top"/>
    </xf>
    <xf numFmtId="49" fontId="13" fillId="0" borderId="3" xfId="2" applyNumberFormat="1" applyFont="1" applyBorder="1" applyAlignment="1">
      <alignment horizontal="left"/>
    </xf>
    <xf numFmtId="0" fontId="13" fillId="0" borderId="3" xfId="2" applyFont="1" applyBorder="1"/>
    <xf numFmtId="0" fontId="13" fillId="0" borderId="7" xfId="2" applyFont="1" applyBorder="1" applyAlignment="1">
      <alignment horizontal="center"/>
    </xf>
    <xf numFmtId="0" fontId="13" fillId="0" borderId="3" xfId="2" applyFont="1" applyBorder="1" applyAlignment="1">
      <alignment horizontal="center"/>
    </xf>
    <xf numFmtId="49" fontId="13" fillId="0" borderId="4" xfId="2" applyNumberFormat="1" applyFont="1" applyBorder="1" applyAlignment="1">
      <alignment horizontal="center"/>
    </xf>
    <xf numFmtId="0" fontId="13" fillId="0" borderId="5" xfId="2" applyFont="1" applyBorder="1" applyAlignment="1">
      <alignment horizontal="center" vertical="top" wrapText="1"/>
    </xf>
    <xf numFmtId="0" fontId="15" fillId="0" borderId="2" xfId="2" applyFont="1" applyBorder="1" applyAlignment="1">
      <alignment horizontal="center"/>
    </xf>
    <xf numFmtId="0" fontId="18" fillId="0" borderId="0" xfId="2" applyFont="1" applyAlignment="1">
      <alignment horizontal="center"/>
    </xf>
    <xf numFmtId="0" fontId="16" fillId="0" borderId="5" xfId="2" applyFont="1" applyBorder="1" applyAlignment="1">
      <alignment horizontal="center"/>
    </xf>
    <xf numFmtId="0" fontId="13" fillId="0" borderId="2" xfId="2" applyFont="1" applyBorder="1" applyAlignment="1">
      <alignment horizontal="right"/>
    </xf>
    <xf numFmtId="0" fontId="15" fillId="0" borderId="2" xfId="2" applyFont="1" applyBorder="1" applyAlignment="1">
      <alignment horizontal="right"/>
    </xf>
    <xf numFmtId="43" fontId="13" fillId="0" borderId="2" xfId="1" applyFont="1" applyBorder="1" applyAlignment="1">
      <alignment horizontal="right"/>
    </xf>
    <xf numFmtId="0" fontId="13" fillId="0" borderId="0" xfId="2" applyFont="1" applyAlignment="1">
      <alignment horizontal="left" vertical="top" wrapText="1"/>
    </xf>
    <xf numFmtId="4" fontId="13" fillId="0" borderId="2" xfId="2" applyNumberFormat="1" applyFont="1" applyBorder="1" applyAlignment="1">
      <alignment horizontal="right"/>
    </xf>
    <xf numFmtId="0" fontId="13" fillId="0" borderId="0" xfId="2" applyFont="1" applyAlignment="1">
      <alignment horizontal="justify" wrapText="1"/>
    </xf>
    <xf numFmtId="4" fontId="13" fillId="0" borderId="8" xfId="2" applyNumberFormat="1" applyFont="1" applyBorder="1" applyAlignment="1">
      <alignment horizontal="right"/>
    </xf>
    <xf numFmtId="0" fontId="13" fillId="0" borderId="5" xfId="2" applyFont="1" applyBorder="1" applyAlignment="1">
      <alignment horizontal="center" vertical="top"/>
    </xf>
    <xf numFmtId="4" fontId="13" fillId="0" borderId="0" xfId="2" applyNumberFormat="1" applyFont="1"/>
    <xf numFmtId="4" fontId="13" fillId="0" borderId="0" xfId="2" applyNumberFormat="1" applyFont="1" applyAlignment="1">
      <alignment horizontal="right"/>
    </xf>
    <xf numFmtId="9" fontId="13" fillId="3" borderId="5" xfId="2" applyNumberFormat="1" applyFont="1" applyFill="1" applyBorder="1" applyAlignment="1">
      <alignment horizontal="center" vertical="top"/>
    </xf>
    <xf numFmtId="3" fontId="13" fillId="0" borderId="0" xfId="2" applyNumberFormat="1" applyFont="1" applyAlignment="1">
      <alignment horizontal="center" vertical="top"/>
    </xf>
    <xf numFmtId="3" fontId="13" fillId="0" borderId="0" xfId="2" applyNumberFormat="1" applyFont="1" applyAlignment="1">
      <alignment horizontal="left"/>
    </xf>
    <xf numFmtId="3" fontId="13" fillId="0" borderId="0" xfId="2" applyNumberFormat="1" applyFont="1" applyAlignment="1">
      <alignment horizontal="justify"/>
    </xf>
    <xf numFmtId="4" fontId="15" fillId="0" borderId="0" xfId="2" applyNumberFormat="1" applyFont="1" applyAlignment="1">
      <alignment horizontal="center"/>
    </xf>
    <xf numFmtId="3" fontId="13" fillId="0" borderId="5" xfId="2" applyNumberFormat="1" applyFont="1" applyBorder="1" applyAlignment="1">
      <alignment horizontal="center"/>
    </xf>
    <xf numFmtId="4" fontId="13" fillId="0" borderId="2" xfId="2" applyNumberFormat="1" applyFont="1" applyBorder="1"/>
    <xf numFmtId="9" fontId="13" fillId="0" borderId="5" xfId="2" applyNumberFormat="1" applyFont="1" applyBorder="1" applyAlignment="1">
      <alignment horizontal="center" vertical="top"/>
    </xf>
    <xf numFmtId="4" fontId="13" fillId="0" borderId="6" xfId="2" applyNumberFormat="1" applyFont="1" applyBorder="1" applyAlignment="1">
      <alignment horizontal="right"/>
    </xf>
    <xf numFmtId="49" fontId="13" fillId="0" borderId="0" xfId="2" applyNumberFormat="1" applyFont="1" applyAlignment="1">
      <alignment horizontal="justify" vertical="top" wrapText="1"/>
    </xf>
    <xf numFmtId="4" fontId="13" fillId="0" borderId="0" xfId="2" applyNumberFormat="1" applyFont="1" applyAlignment="1">
      <alignment horizontal="center"/>
    </xf>
    <xf numFmtId="4" fontId="15" fillId="0" borderId="0" xfId="2" applyNumberFormat="1" applyFont="1" applyAlignment="1">
      <alignment horizontal="right"/>
    </xf>
    <xf numFmtId="49" fontId="13" fillId="0" borderId="5" xfId="2" applyNumberFormat="1" applyFont="1" applyBorder="1" applyAlignment="1">
      <alignment horizontal="center" vertical="top" wrapText="1"/>
    </xf>
    <xf numFmtId="9" fontId="13" fillId="3" borderId="5" xfId="2" applyNumberFormat="1" applyFont="1" applyFill="1" applyBorder="1" applyAlignment="1">
      <alignment horizontal="center"/>
    </xf>
    <xf numFmtId="49" fontId="13" fillId="0" borderId="5" xfId="2" applyNumberFormat="1" applyFont="1" applyBorder="1" applyAlignment="1">
      <alignment horizontal="center"/>
    </xf>
    <xf numFmtId="0" fontId="13" fillId="3" borderId="5" xfId="0" applyFont="1" applyFill="1" applyBorder="1" applyAlignment="1">
      <alignment horizontal="center"/>
    </xf>
    <xf numFmtId="0" fontId="13" fillId="0" borderId="5" xfId="0" applyFont="1" applyBorder="1" applyAlignment="1">
      <alignment horizontal="center"/>
    </xf>
    <xf numFmtId="0" fontId="13" fillId="0" borderId="9" xfId="2" applyFont="1" applyBorder="1" applyAlignment="1">
      <alignment horizontal="right"/>
    </xf>
    <xf numFmtId="0" fontId="15" fillId="0" borderId="5" xfId="2" applyFont="1" applyBorder="1" applyAlignment="1">
      <alignment horizontal="center"/>
    </xf>
    <xf numFmtId="4" fontId="13" fillId="0" borderId="2" xfId="2" applyNumberFormat="1" applyFont="1" applyBorder="1" applyAlignment="1">
      <alignment horizontal="center"/>
    </xf>
    <xf numFmtId="0" fontId="13" fillId="0" borderId="10" xfId="2" applyFont="1" applyBorder="1" applyAlignment="1">
      <alignment horizontal="center"/>
    </xf>
    <xf numFmtId="0" fontId="13" fillId="0" borderId="2" xfId="2" applyFont="1" applyBorder="1" applyAlignment="1">
      <alignment horizontal="center"/>
    </xf>
    <xf numFmtId="0" fontId="15" fillId="0" borderId="0" xfId="2" applyFont="1" applyAlignment="1">
      <alignment horizontal="center" vertical="top"/>
    </xf>
    <xf numFmtId="0" fontId="13" fillId="0" borderId="9" xfId="2" applyFont="1" applyBorder="1" applyAlignment="1">
      <alignment horizontal="center"/>
    </xf>
    <xf numFmtId="0" fontId="13" fillId="0" borderId="11" xfId="2" applyFont="1" applyBorder="1" applyAlignment="1">
      <alignment horizontal="center"/>
    </xf>
    <xf numFmtId="0" fontId="14" fillId="0" borderId="0" xfId="2" applyFont="1" applyAlignment="1">
      <alignment horizontal="center" wrapText="1"/>
    </xf>
    <xf numFmtId="0" fontId="15" fillId="0" borderId="0" xfId="2" applyFont="1" applyAlignment="1">
      <alignment vertical="top"/>
    </xf>
    <xf numFmtId="0" fontId="15" fillId="0" borderId="2" xfId="2" applyFont="1" applyBorder="1" applyAlignment="1">
      <alignment horizontal="left"/>
    </xf>
    <xf numFmtId="0" fontId="15" fillId="0" borderId="0" xfId="2" applyFont="1" applyAlignment="1">
      <alignment horizontal="left"/>
    </xf>
    <xf numFmtId="0" fontId="13" fillId="0" borderId="2" xfId="2" applyFont="1" applyBorder="1" applyAlignment="1">
      <alignment horizontal="left"/>
    </xf>
    <xf numFmtId="0" fontId="13" fillId="0" borderId="0" xfId="2" applyFont="1" applyAlignment="1">
      <alignment horizontal="left"/>
    </xf>
    <xf numFmtId="0" fontId="13" fillId="0" borderId="0" xfId="2" applyFont="1" applyAlignment="1">
      <alignment horizontal="justify"/>
    </xf>
    <xf numFmtId="0" fontId="13" fillId="0" borderId="0" xfId="2" applyFont="1" applyAlignment="1">
      <alignment horizontal="left" vertical="top" wrapText="1"/>
    </xf>
    <xf numFmtId="0" fontId="13" fillId="0" borderId="0" xfId="2" applyFont="1" applyAlignment="1">
      <alignment horizontal="justify" vertical="top" wrapText="1"/>
    </xf>
    <xf numFmtId="0" fontId="13" fillId="0" borderId="0" xfId="0" applyFont="1"/>
    <xf numFmtId="0" fontId="13" fillId="0" borderId="0" xfId="2" applyFont="1" applyAlignment="1">
      <alignment horizontal="right"/>
    </xf>
    <xf numFmtId="49" fontId="15" fillId="0" borderId="0" xfId="2" applyNumberFormat="1" applyFont="1" applyAlignment="1">
      <alignment horizontal="left"/>
    </xf>
    <xf numFmtId="0" fontId="13" fillId="0" borderId="0" xfId="2" applyFont="1" applyAlignment="1">
      <alignment horizontal="justify" vertical="top"/>
    </xf>
    <xf numFmtId="0" fontId="13" fillId="0" borderId="0" xfId="2" applyFont="1" applyAlignment="1">
      <alignment vertical="top" wrapText="1"/>
    </xf>
    <xf numFmtId="0" fontId="15" fillId="0" borderId="0" xfId="2" applyFont="1"/>
    <xf numFmtId="0" fontId="13" fillId="0" borderId="0" xfId="2" applyFont="1" applyAlignment="1">
      <alignment horizontal="justify" wrapText="1"/>
    </xf>
    <xf numFmtId="4" fontId="15" fillId="0" borderId="0" xfId="2" applyNumberFormat="1" applyFont="1" applyAlignment="1">
      <alignment horizontal="left"/>
    </xf>
    <xf numFmtId="0" fontId="18" fillId="0" borderId="0" xfId="2" applyFont="1" applyAlignment="1">
      <alignment horizontal="center"/>
    </xf>
    <xf numFmtId="0" fontId="19" fillId="0" borderId="0" xfId="2" applyFont="1" applyAlignment="1">
      <alignment horizontal="left"/>
    </xf>
    <xf numFmtId="0" fontId="19" fillId="0" borderId="5" xfId="2" applyFont="1" applyBorder="1" applyAlignment="1">
      <alignment horizontal="left"/>
    </xf>
  </cellXfs>
  <cellStyles count="3">
    <cellStyle name="Comma" xfId="1" builtinId="3"/>
    <cellStyle name="Normal" xfId="0" builtinId="0"/>
    <cellStyle name="Normal_Fin Rep 1" xfId="2" xr:uid="{A756895A-ED32-420C-8387-9379E8ADA26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25310-5D4F-428B-9581-130895771A2F}">
  <dimension ref="A1:G1135"/>
  <sheetViews>
    <sheetView workbookViewId="0"/>
  </sheetViews>
  <sheetFormatPr defaultRowHeight="14.4" x14ac:dyDescent="0.3"/>
  <cols>
    <col min="1" max="1" width="5.44140625" customWidth="1"/>
    <col min="2" max="2" width="46.33203125" customWidth="1"/>
    <col min="3" max="3" width="9.6640625" customWidth="1"/>
    <col min="4" max="4" width="6.88671875" customWidth="1"/>
    <col min="5" max="5" width="13.44140625" customWidth="1"/>
    <col min="6" max="6" width="22.33203125" customWidth="1"/>
    <col min="7" max="7" width="0" hidden="1" customWidth="1"/>
  </cols>
  <sheetData>
    <row r="1" spans="1:7" ht="12.75" customHeight="1" x14ac:dyDescent="0.3">
      <c r="G1" t="s">
        <v>0</v>
      </c>
    </row>
    <row r="2" spans="1:7" ht="12.75" customHeight="1" x14ac:dyDescent="0.3">
      <c r="E2" s="1" t="s">
        <v>1</v>
      </c>
    </row>
    <row r="3" spans="1:7" ht="12.75" customHeight="1" x14ac:dyDescent="0.3">
      <c r="E3" s="1" t="s">
        <v>2</v>
      </c>
    </row>
    <row r="4" spans="1:7" ht="12.75" customHeight="1" x14ac:dyDescent="0.3">
      <c r="E4" s="1" t="s">
        <v>3</v>
      </c>
    </row>
    <row r="5" spans="1:7" ht="12.75" customHeight="1" x14ac:dyDescent="0.3">
      <c r="A5" s="6" t="s">
        <v>4</v>
      </c>
      <c r="B5" s="5"/>
      <c r="C5" s="5"/>
      <c r="D5" s="5"/>
      <c r="E5" s="4"/>
      <c r="F5" s="7" t="s">
        <v>3</v>
      </c>
    </row>
    <row r="6" spans="1:7" ht="17.25" customHeight="1" x14ac:dyDescent="0.3">
      <c r="A6" s="10" t="s">
        <v>5</v>
      </c>
      <c r="B6" s="11" t="s">
        <v>6</v>
      </c>
      <c r="C6" s="12" t="s">
        <v>3</v>
      </c>
      <c r="D6" s="9"/>
      <c r="E6" s="13"/>
      <c r="F6" s="14"/>
    </row>
    <row r="7" spans="1:7" ht="17.25" customHeight="1" x14ac:dyDescent="0.3">
      <c r="A7" s="10" t="s">
        <v>5</v>
      </c>
      <c r="B7" s="11" t="s">
        <v>7</v>
      </c>
      <c r="C7" s="12" t="s">
        <v>3</v>
      </c>
      <c r="D7" s="9"/>
      <c r="E7" s="13"/>
      <c r="F7" s="14"/>
    </row>
    <row r="8" spans="1:7" ht="17.25" customHeight="1" x14ac:dyDescent="0.3">
      <c r="A8" s="10" t="s">
        <v>5</v>
      </c>
      <c r="B8" s="11" t="s">
        <v>3</v>
      </c>
      <c r="C8" s="12" t="s">
        <v>3</v>
      </c>
      <c r="D8" s="9"/>
      <c r="E8" s="13"/>
      <c r="F8" s="14"/>
    </row>
    <row r="9" spans="1:7" ht="15" customHeight="1" x14ac:dyDescent="0.3">
      <c r="A9" s="15" t="s">
        <v>5</v>
      </c>
      <c r="B9" s="16" t="s">
        <v>8</v>
      </c>
      <c r="C9" s="17" t="s">
        <v>3</v>
      </c>
      <c r="D9" s="5"/>
      <c r="E9" s="18"/>
      <c r="F9" s="19"/>
    </row>
    <row r="10" spans="1:7" ht="15" customHeight="1" x14ac:dyDescent="0.3">
      <c r="A10" s="15" t="s">
        <v>5</v>
      </c>
      <c r="B10" s="16" t="s">
        <v>3</v>
      </c>
      <c r="C10" s="17" t="s">
        <v>3</v>
      </c>
      <c r="D10" s="5"/>
      <c r="E10" s="18"/>
      <c r="F10" s="19"/>
    </row>
    <row r="11" spans="1:7" ht="14.25" customHeight="1" x14ac:dyDescent="0.3">
      <c r="A11" s="20" t="s">
        <v>5</v>
      </c>
      <c r="B11" s="21" t="s">
        <v>9</v>
      </c>
      <c r="C11" s="23" t="s">
        <v>3</v>
      </c>
      <c r="D11" s="8"/>
      <c r="E11" s="24"/>
      <c r="F11" s="25"/>
    </row>
    <row r="12" spans="1:7" ht="14.25" customHeight="1" x14ac:dyDescent="0.3">
      <c r="A12" s="20" t="s">
        <v>5</v>
      </c>
      <c r="B12" s="21" t="s">
        <v>3</v>
      </c>
      <c r="C12" s="23" t="s">
        <v>3</v>
      </c>
      <c r="D12" s="8"/>
      <c r="E12" s="24"/>
      <c r="F12" s="25"/>
    </row>
    <row r="13" spans="1:7" ht="13.5" customHeight="1" x14ac:dyDescent="0.3">
      <c r="A13" s="20" t="s">
        <v>5</v>
      </c>
      <c r="B13" s="22" t="s">
        <v>10</v>
      </c>
      <c r="C13" s="23" t="s">
        <v>3</v>
      </c>
      <c r="D13" s="8"/>
      <c r="E13" s="24"/>
      <c r="F13" s="25"/>
    </row>
    <row r="14" spans="1:7" ht="13.5" customHeight="1" x14ac:dyDescent="0.3">
      <c r="A14" s="20" t="s">
        <v>5</v>
      </c>
      <c r="B14" s="22" t="s">
        <v>11</v>
      </c>
      <c r="C14" s="23" t="s">
        <v>3</v>
      </c>
      <c r="D14" s="8"/>
      <c r="E14" s="24"/>
      <c r="F14" s="25"/>
    </row>
    <row r="15" spans="1:7" ht="13.5" customHeight="1" x14ac:dyDescent="0.3">
      <c r="A15" s="20" t="s">
        <v>5</v>
      </c>
      <c r="B15" s="22" t="s">
        <v>12</v>
      </c>
      <c r="C15" s="23" t="s">
        <v>3</v>
      </c>
      <c r="D15" s="8"/>
      <c r="E15" s="24"/>
      <c r="F15" s="25"/>
    </row>
    <row r="16" spans="1:7" ht="13.5" customHeight="1" x14ac:dyDescent="0.3">
      <c r="A16" s="20" t="s">
        <v>5</v>
      </c>
      <c r="B16" s="22" t="s">
        <v>13</v>
      </c>
      <c r="C16" s="23" t="s">
        <v>3</v>
      </c>
      <c r="D16" s="8"/>
      <c r="E16" s="24"/>
      <c r="F16" s="25"/>
    </row>
    <row r="17" spans="1:7" ht="13.5" customHeight="1" x14ac:dyDescent="0.3">
      <c r="A17" s="20" t="s">
        <v>5</v>
      </c>
      <c r="B17" s="22" t="s">
        <v>3</v>
      </c>
      <c r="C17" s="23" t="s">
        <v>3</v>
      </c>
      <c r="D17" s="8"/>
      <c r="E17" s="24"/>
      <c r="F17" s="25"/>
    </row>
    <row r="18" spans="1:7" ht="13.5" customHeight="1" x14ac:dyDescent="0.3">
      <c r="A18" s="20" t="s">
        <v>14</v>
      </c>
      <c r="B18" s="26" t="s">
        <v>15</v>
      </c>
      <c r="C18" s="23" t="s">
        <v>3</v>
      </c>
      <c r="D18" s="27" t="s">
        <v>3</v>
      </c>
      <c r="E18" s="24"/>
      <c r="F18" s="25"/>
    </row>
    <row r="19" spans="1:7" ht="13.5" customHeight="1" x14ac:dyDescent="0.3">
      <c r="A19" s="20" t="s">
        <v>5</v>
      </c>
      <c r="B19" s="26" t="s">
        <v>16</v>
      </c>
      <c r="C19" s="23" t="s">
        <v>3</v>
      </c>
      <c r="D19" s="27" t="s">
        <v>3</v>
      </c>
      <c r="E19" s="24"/>
      <c r="F19" s="25"/>
    </row>
    <row r="20" spans="1:7" ht="13.5" customHeight="1" x14ac:dyDescent="0.3">
      <c r="A20" s="20" t="s">
        <v>5</v>
      </c>
      <c r="B20" s="26" t="s">
        <v>17</v>
      </c>
      <c r="C20" s="23" t="s">
        <v>18</v>
      </c>
      <c r="D20" s="27" t="s">
        <v>3</v>
      </c>
      <c r="E20" s="24"/>
      <c r="F20" s="28"/>
      <c r="G20" s="29" t="s">
        <v>19</v>
      </c>
    </row>
    <row r="21" spans="1:7" ht="13.5" customHeight="1" x14ac:dyDescent="0.3">
      <c r="A21" s="20" t="s">
        <v>5</v>
      </c>
      <c r="B21" s="26" t="s">
        <v>3</v>
      </c>
      <c r="C21" s="23" t="s">
        <v>3</v>
      </c>
      <c r="D21" s="27" t="s">
        <v>3</v>
      </c>
      <c r="E21" s="24"/>
      <c r="F21" s="25"/>
    </row>
    <row r="22" spans="1:7" ht="13.5" customHeight="1" x14ac:dyDescent="0.3">
      <c r="A22" s="20" t="s">
        <v>20</v>
      </c>
      <c r="B22" s="30" t="s">
        <v>21</v>
      </c>
      <c r="C22" s="23" t="s">
        <v>3</v>
      </c>
      <c r="D22" s="27" t="s">
        <v>3</v>
      </c>
      <c r="E22" s="24"/>
      <c r="F22" s="25"/>
    </row>
    <row r="23" spans="1:7" ht="13.5" customHeight="1" x14ac:dyDescent="0.3">
      <c r="A23" s="20" t="s">
        <v>5</v>
      </c>
      <c r="B23" s="30" t="s">
        <v>22</v>
      </c>
      <c r="C23" s="23" t="s">
        <v>18</v>
      </c>
      <c r="D23" s="27" t="s">
        <v>3</v>
      </c>
      <c r="E23" s="24"/>
      <c r="F23" s="28"/>
      <c r="G23" s="29" t="s">
        <v>23</v>
      </c>
    </row>
    <row r="24" spans="1:7" ht="13.5" customHeight="1" x14ac:dyDescent="0.3">
      <c r="A24" s="20" t="s">
        <v>5</v>
      </c>
      <c r="B24" s="30" t="s">
        <v>3</v>
      </c>
      <c r="C24" s="23" t="s">
        <v>3</v>
      </c>
      <c r="D24" s="27" t="s">
        <v>3</v>
      </c>
      <c r="E24" s="24"/>
      <c r="F24" s="25"/>
    </row>
    <row r="25" spans="1:7" ht="15" customHeight="1" x14ac:dyDescent="0.3">
      <c r="A25" s="15" t="s">
        <v>5</v>
      </c>
      <c r="B25" s="16" t="s">
        <v>24</v>
      </c>
      <c r="C25" s="17" t="s">
        <v>3</v>
      </c>
      <c r="D25" s="5"/>
      <c r="E25" s="18"/>
      <c r="F25" s="19"/>
    </row>
    <row r="26" spans="1:7" ht="15" customHeight="1" x14ac:dyDescent="0.3">
      <c r="A26" s="15" t="s">
        <v>5</v>
      </c>
      <c r="B26" s="16" t="s">
        <v>3</v>
      </c>
      <c r="C26" s="17" t="s">
        <v>3</v>
      </c>
      <c r="D26" s="5"/>
      <c r="E26" s="18"/>
      <c r="F26" s="19"/>
    </row>
    <row r="27" spans="1:7" ht="14.25" customHeight="1" x14ac:dyDescent="0.3">
      <c r="A27" s="20" t="s">
        <v>5</v>
      </c>
      <c r="B27" s="21" t="s">
        <v>9</v>
      </c>
      <c r="C27" s="23" t="s">
        <v>3</v>
      </c>
      <c r="D27" s="8"/>
      <c r="E27" s="24"/>
      <c r="F27" s="25"/>
    </row>
    <row r="28" spans="1:7" ht="14.25" customHeight="1" x14ac:dyDescent="0.3">
      <c r="A28" s="20" t="s">
        <v>5</v>
      </c>
      <c r="B28" s="21" t="s">
        <v>3</v>
      </c>
      <c r="C28" s="23" t="s">
        <v>3</v>
      </c>
      <c r="D28" s="8"/>
      <c r="E28" s="24"/>
      <c r="F28" s="25"/>
    </row>
    <row r="29" spans="1:7" ht="13.5" customHeight="1" x14ac:dyDescent="0.3">
      <c r="A29" s="20" t="s">
        <v>5</v>
      </c>
      <c r="B29" s="22" t="s">
        <v>25</v>
      </c>
      <c r="C29" s="23" t="s">
        <v>3</v>
      </c>
      <c r="D29" s="8"/>
      <c r="E29" s="24"/>
      <c r="F29" s="25"/>
    </row>
    <row r="30" spans="1:7" ht="13.5" customHeight="1" x14ac:dyDescent="0.3">
      <c r="A30" s="20" t="s">
        <v>5</v>
      </c>
      <c r="B30" s="22" t="s">
        <v>3</v>
      </c>
      <c r="C30" s="23" t="s">
        <v>3</v>
      </c>
      <c r="D30" s="8"/>
      <c r="E30" s="24"/>
      <c r="F30" s="25"/>
    </row>
    <row r="31" spans="1:7" ht="13.5" customHeight="1" x14ac:dyDescent="0.3">
      <c r="A31" s="20" t="s">
        <v>26</v>
      </c>
      <c r="B31" s="26" t="s">
        <v>27</v>
      </c>
      <c r="C31" s="23" t="s">
        <v>3</v>
      </c>
      <c r="D31" s="27" t="s">
        <v>3</v>
      </c>
      <c r="E31" s="24"/>
      <c r="F31" s="25"/>
    </row>
    <row r="32" spans="1:7" ht="13.5" customHeight="1" x14ac:dyDescent="0.3">
      <c r="A32" s="20" t="s">
        <v>5</v>
      </c>
      <c r="B32" s="26" t="s">
        <v>28</v>
      </c>
      <c r="C32" s="23" t="s">
        <v>18</v>
      </c>
      <c r="D32" s="27" t="s">
        <v>3</v>
      </c>
      <c r="E32" s="24"/>
      <c r="F32" s="28"/>
      <c r="G32" s="29" t="s">
        <v>29</v>
      </c>
    </row>
    <row r="33" spans="1:7" ht="13.5" customHeight="1" x14ac:dyDescent="0.3">
      <c r="A33" s="20" t="s">
        <v>5</v>
      </c>
      <c r="B33" s="26" t="s">
        <v>3</v>
      </c>
      <c r="C33" s="23" t="s">
        <v>3</v>
      </c>
      <c r="D33" s="27" t="s">
        <v>3</v>
      </c>
      <c r="E33" s="24"/>
      <c r="F33" s="25"/>
    </row>
    <row r="34" spans="1:7" ht="14.25" customHeight="1" x14ac:dyDescent="0.3">
      <c r="A34" s="20" t="s">
        <v>5</v>
      </c>
      <c r="B34" s="21" t="s">
        <v>30</v>
      </c>
      <c r="C34" s="23" t="s">
        <v>3</v>
      </c>
      <c r="D34" s="8"/>
      <c r="E34" s="24"/>
      <c r="F34" s="25"/>
    </row>
    <row r="35" spans="1:7" ht="14.25" customHeight="1" x14ac:dyDescent="0.3">
      <c r="A35" s="20" t="s">
        <v>5</v>
      </c>
      <c r="B35" s="21" t="s">
        <v>3</v>
      </c>
      <c r="C35" s="23" t="s">
        <v>3</v>
      </c>
      <c r="D35" s="8"/>
      <c r="E35" s="24"/>
      <c r="F35" s="25"/>
    </row>
    <row r="36" spans="1:7" ht="13.5" customHeight="1" x14ac:dyDescent="0.3">
      <c r="A36" s="20" t="s">
        <v>5</v>
      </c>
      <c r="B36" s="22" t="s">
        <v>25</v>
      </c>
      <c r="C36" s="23" t="s">
        <v>3</v>
      </c>
      <c r="D36" s="8"/>
      <c r="E36" s="24"/>
      <c r="F36" s="25"/>
    </row>
    <row r="37" spans="1:7" ht="13.5" customHeight="1" x14ac:dyDescent="0.3">
      <c r="A37" s="20" t="s">
        <v>5</v>
      </c>
      <c r="B37" s="22" t="s">
        <v>3</v>
      </c>
      <c r="C37" s="23" t="s">
        <v>3</v>
      </c>
      <c r="D37" s="8"/>
      <c r="E37" s="24"/>
      <c r="F37" s="25"/>
    </row>
    <row r="38" spans="1:7" ht="13.5" customHeight="1" x14ac:dyDescent="0.3">
      <c r="A38" s="20" t="s">
        <v>31</v>
      </c>
      <c r="B38" s="26" t="s">
        <v>32</v>
      </c>
      <c r="C38" s="23" t="s">
        <v>3</v>
      </c>
      <c r="D38" s="27" t="s">
        <v>3</v>
      </c>
      <c r="E38" s="24"/>
      <c r="F38" s="25"/>
    </row>
    <row r="39" spans="1:7" ht="13.5" customHeight="1" x14ac:dyDescent="0.3">
      <c r="A39" s="20" t="s">
        <v>5</v>
      </c>
      <c r="B39" s="26" t="s">
        <v>33</v>
      </c>
      <c r="C39" s="31">
        <v>30</v>
      </c>
      <c r="D39" s="27" t="s">
        <v>34</v>
      </c>
      <c r="E39" s="32"/>
      <c r="F39" s="25">
        <f>ROUND(IF(ISNUMBER(C39), VALUE(C39), 1) * VALUE(E39),2)</f>
        <v>0</v>
      </c>
      <c r="G39" s="29" t="s">
        <v>35</v>
      </c>
    </row>
    <row r="40" spans="1:7" ht="13.5" customHeight="1" x14ac:dyDescent="0.3">
      <c r="A40" s="20" t="s">
        <v>5</v>
      </c>
      <c r="B40" s="26" t="s">
        <v>3</v>
      </c>
      <c r="C40" s="23" t="s">
        <v>3</v>
      </c>
      <c r="D40" s="27" t="s">
        <v>3</v>
      </c>
      <c r="E40" s="24"/>
      <c r="F40" s="25"/>
    </row>
    <row r="41" spans="1:7" ht="13.5" customHeight="1" x14ac:dyDescent="0.3">
      <c r="A41" s="20" t="s">
        <v>36</v>
      </c>
      <c r="B41" s="26" t="s">
        <v>37</v>
      </c>
      <c r="C41" s="31">
        <v>146</v>
      </c>
      <c r="D41" s="27" t="s">
        <v>34</v>
      </c>
      <c r="E41" s="32"/>
      <c r="F41" s="25">
        <f>ROUND(IF(ISNUMBER(C41), VALUE(C41), 1) * VALUE(E41),2)</f>
        <v>0</v>
      </c>
      <c r="G41" s="29" t="s">
        <v>38</v>
      </c>
    </row>
    <row r="42" spans="1:7" ht="13.5" customHeight="1" x14ac:dyDescent="0.3">
      <c r="A42" s="20" t="s">
        <v>5</v>
      </c>
      <c r="B42" s="26" t="s">
        <v>3</v>
      </c>
      <c r="C42" s="23" t="s">
        <v>3</v>
      </c>
      <c r="D42" s="27" t="s">
        <v>3</v>
      </c>
      <c r="E42" s="24"/>
      <c r="F42" s="25"/>
    </row>
    <row r="43" spans="1:7" ht="13.5" customHeight="1" x14ac:dyDescent="0.3">
      <c r="A43" s="20" t="s">
        <v>39</v>
      </c>
      <c r="B43" s="26" t="s">
        <v>40</v>
      </c>
      <c r="C43" s="31">
        <v>76</v>
      </c>
      <c r="D43" s="27" t="s">
        <v>34</v>
      </c>
      <c r="E43" s="32"/>
      <c r="F43" s="25">
        <f>ROUND(IF(ISNUMBER(C43), VALUE(C43), 1) * VALUE(E43),2)</f>
        <v>0</v>
      </c>
      <c r="G43" s="29" t="s">
        <v>41</v>
      </c>
    </row>
    <row r="44" spans="1:7" ht="13.5" customHeight="1" x14ac:dyDescent="0.3">
      <c r="A44" s="20" t="s">
        <v>5</v>
      </c>
      <c r="B44" s="26" t="s">
        <v>3</v>
      </c>
      <c r="C44" s="23" t="s">
        <v>3</v>
      </c>
      <c r="D44" s="27" t="s">
        <v>3</v>
      </c>
      <c r="E44" s="24"/>
      <c r="F44" s="25"/>
    </row>
    <row r="45" spans="1:7" ht="13.5" customHeight="1" x14ac:dyDescent="0.3">
      <c r="A45" s="20" t="s">
        <v>42</v>
      </c>
      <c r="B45" s="26" t="s">
        <v>43</v>
      </c>
      <c r="C45" s="23" t="s">
        <v>3</v>
      </c>
      <c r="D45" s="27" t="s">
        <v>3</v>
      </c>
      <c r="E45" s="24"/>
      <c r="F45" s="25"/>
    </row>
    <row r="46" spans="1:7" ht="13.5" customHeight="1" x14ac:dyDescent="0.3">
      <c r="A46" s="20" t="s">
        <v>5</v>
      </c>
      <c r="B46" s="26" t="s">
        <v>44</v>
      </c>
      <c r="C46" s="31">
        <v>162</v>
      </c>
      <c r="D46" s="27" t="s">
        <v>34</v>
      </c>
      <c r="E46" s="32"/>
      <c r="F46" s="25">
        <f>ROUND(IF(ISNUMBER(C46), VALUE(C46), 1) * VALUE(E46),2)</f>
        <v>0</v>
      </c>
      <c r="G46" s="29" t="s">
        <v>45</v>
      </c>
    </row>
    <row r="47" spans="1:7" ht="82.5" customHeight="1" x14ac:dyDescent="0.3">
      <c r="A47" s="20" t="s">
        <v>5</v>
      </c>
      <c r="B47" s="26" t="s">
        <v>3</v>
      </c>
      <c r="C47" s="23" t="s">
        <v>3</v>
      </c>
      <c r="D47" s="27" t="s">
        <v>3</v>
      </c>
      <c r="E47" s="24"/>
      <c r="F47" s="25"/>
    </row>
    <row r="48" spans="1:7" ht="12.75" customHeight="1" x14ac:dyDescent="0.3">
      <c r="E48" s="33" t="s">
        <v>46</v>
      </c>
      <c r="F48" s="34">
        <f>SUM(F6:F47)</f>
        <v>0</v>
      </c>
    </row>
    <row r="49" spans="1:7" ht="12.75" customHeight="1" x14ac:dyDescent="0.3"/>
    <row r="50" spans="1:7" ht="12.75" customHeight="1" x14ac:dyDescent="0.3">
      <c r="A50" s="35" t="s">
        <v>47</v>
      </c>
    </row>
    <row r="51" spans="1:7" ht="12.75" customHeight="1" x14ac:dyDescent="0.3">
      <c r="A51" s="36" t="s">
        <v>3</v>
      </c>
    </row>
    <row r="52" spans="1:7" ht="12.75" customHeight="1" x14ac:dyDescent="0.3"/>
    <row r="53" spans="1:7" ht="12.75" customHeight="1" x14ac:dyDescent="0.3">
      <c r="E53" s="1" t="s">
        <v>1</v>
      </c>
    </row>
    <row r="54" spans="1:7" ht="12.75" customHeight="1" x14ac:dyDescent="0.3">
      <c r="E54" s="1" t="s">
        <v>2</v>
      </c>
    </row>
    <row r="55" spans="1:7" ht="12.75" customHeight="1" x14ac:dyDescent="0.3">
      <c r="E55" s="1" t="s">
        <v>3</v>
      </c>
    </row>
    <row r="56" spans="1:7" ht="12.75" customHeight="1" x14ac:dyDescent="0.3">
      <c r="A56" s="6" t="s">
        <v>4</v>
      </c>
      <c r="B56" s="5"/>
      <c r="C56" s="5"/>
      <c r="D56" s="5"/>
      <c r="E56" s="4"/>
      <c r="F56" s="7" t="s">
        <v>3</v>
      </c>
    </row>
    <row r="57" spans="1:7" ht="13.5" customHeight="1" x14ac:dyDescent="0.3">
      <c r="A57" s="20" t="s">
        <v>5</v>
      </c>
      <c r="B57" s="22" t="s">
        <v>25</v>
      </c>
      <c r="C57" s="23" t="s">
        <v>3</v>
      </c>
      <c r="D57" s="8"/>
      <c r="E57" s="24"/>
      <c r="F57" s="25"/>
    </row>
    <row r="58" spans="1:7" ht="13.5" customHeight="1" x14ac:dyDescent="0.3">
      <c r="A58" s="20" t="s">
        <v>5</v>
      </c>
      <c r="B58" s="22" t="s">
        <v>3</v>
      </c>
      <c r="C58" s="23" t="s">
        <v>3</v>
      </c>
      <c r="D58" s="8"/>
      <c r="E58" s="24"/>
      <c r="F58" s="25"/>
    </row>
    <row r="59" spans="1:7" ht="13.5" customHeight="1" x14ac:dyDescent="0.3">
      <c r="A59" s="20" t="s">
        <v>14</v>
      </c>
      <c r="B59" s="26" t="s">
        <v>48</v>
      </c>
      <c r="C59" s="23" t="s">
        <v>3</v>
      </c>
      <c r="D59" s="27" t="s">
        <v>3</v>
      </c>
      <c r="E59" s="24"/>
      <c r="F59" s="25"/>
    </row>
    <row r="60" spans="1:7" ht="13.5" customHeight="1" x14ac:dyDescent="0.3">
      <c r="A60" s="20" t="s">
        <v>5</v>
      </c>
      <c r="B60" s="26" t="s">
        <v>49</v>
      </c>
      <c r="C60" s="31">
        <v>24</v>
      </c>
      <c r="D60" s="27" t="s">
        <v>34</v>
      </c>
      <c r="E60" s="32"/>
      <c r="F60" s="25">
        <f>ROUND(IF(ISNUMBER(C60), VALUE(C60), 1) * VALUE(E60),2)</f>
        <v>0</v>
      </c>
      <c r="G60" s="29" t="s">
        <v>50</v>
      </c>
    </row>
    <row r="61" spans="1:7" ht="13.5" customHeight="1" x14ac:dyDescent="0.3">
      <c r="A61" s="20" t="s">
        <v>5</v>
      </c>
      <c r="B61" s="26" t="s">
        <v>3</v>
      </c>
      <c r="C61" s="23" t="s">
        <v>3</v>
      </c>
      <c r="D61" s="27" t="s">
        <v>3</v>
      </c>
      <c r="E61" s="24"/>
      <c r="F61" s="25"/>
    </row>
    <row r="62" spans="1:7" ht="13.5" customHeight="1" x14ac:dyDescent="0.3">
      <c r="A62" s="20" t="s">
        <v>20</v>
      </c>
      <c r="B62" s="26" t="s">
        <v>51</v>
      </c>
      <c r="C62" s="23" t="s">
        <v>3</v>
      </c>
      <c r="D62" s="27" t="s">
        <v>3</v>
      </c>
      <c r="E62" s="24"/>
      <c r="F62" s="25"/>
    </row>
    <row r="63" spans="1:7" ht="13.5" customHeight="1" x14ac:dyDescent="0.3">
      <c r="A63" s="20" t="s">
        <v>5</v>
      </c>
      <c r="B63" s="26" t="s">
        <v>52</v>
      </c>
      <c r="C63" s="31">
        <v>28</v>
      </c>
      <c r="D63" s="27" t="s">
        <v>34</v>
      </c>
      <c r="E63" s="32"/>
      <c r="F63" s="25">
        <f>ROUND(IF(ISNUMBER(C63), VALUE(C63), 1) * VALUE(E63),2)</f>
        <v>0</v>
      </c>
      <c r="G63" s="29" t="s">
        <v>53</v>
      </c>
    </row>
    <row r="64" spans="1:7" ht="13.5" customHeight="1" x14ac:dyDescent="0.3">
      <c r="A64" s="20" t="s">
        <v>5</v>
      </c>
      <c r="B64" s="26" t="s">
        <v>3</v>
      </c>
      <c r="C64" s="23" t="s">
        <v>3</v>
      </c>
      <c r="D64" s="27" t="s">
        <v>3</v>
      </c>
      <c r="E64" s="24"/>
      <c r="F64" s="25"/>
    </row>
    <row r="65" spans="1:7" ht="13.5" customHeight="1" x14ac:dyDescent="0.3">
      <c r="A65" s="20" t="s">
        <v>26</v>
      </c>
      <c r="B65" s="26" t="s">
        <v>54</v>
      </c>
      <c r="C65" s="23" t="s">
        <v>3</v>
      </c>
      <c r="D65" s="27" t="s">
        <v>3</v>
      </c>
      <c r="E65" s="24"/>
      <c r="F65" s="25"/>
    </row>
    <row r="66" spans="1:7" ht="13.5" customHeight="1" x14ac:dyDescent="0.3">
      <c r="A66" s="20" t="s">
        <v>5</v>
      </c>
      <c r="B66" s="26" t="s">
        <v>55</v>
      </c>
      <c r="C66" s="31">
        <v>5</v>
      </c>
      <c r="D66" s="27" t="s">
        <v>34</v>
      </c>
      <c r="E66" s="32"/>
      <c r="F66" s="25">
        <f>ROUND(IF(ISNUMBER(C66), VALUE(C66), 1) * VALUE(E66),2)</f>
        <v>0</v>
      </c>
      <c r="G66" s="29" t="s">
        <v>56</v>
      </c>
    </row>
    <row r="67" spans="1:7" ht="13.5" customHeight="1" x14ac:dyDescent="0.3">
      <c r="A67" s="20" t="s">
        <v>5</v>
      </c>
      <c r="B67" s="26" t="s">
        <v>3</v>
      </c>
      <c r="C67" s="23" t="s">
        <v>3</v>
      </c>
      <c r="D67" s="27" t="s">
        <v>3</v>
      </c>
      <c r="E67" s="24"/>
      <c r="F67" s="25"/>
    </row>
    <row r="68" spans="1:7" ht="13.5" customHeight="1" x14ac:dyDescent="0.3">
      <c r="A68" s="20" t="s">
        <v>31</v>
      </c>
      <c r="B68" s="26" t="s">
        <v>57</v>
      </c>
      <c r="C68" s="23" t="s">
        <v>3</v>
      </c>
      <c r="D68" s="27" t="s">
        <v>3</v>
      </c>
      <c r="E68" s="24"/>
      <c r="F68" s="25"/>
    </row>
    <row r="69" spans="1:7" ht="13.5" customHeight="1" x14ac:dyDescent="0.3">
      <c r="A69" s="20" t="s">
        <v>5</v>
      </c>
      <c r="B69" s="26" t="s">
        <v>58</v>
      </c>
      <c r="C69" s="23" t="s">
        <v>18</v>
      </c>
      <c r="D69" s="27" t="s">
        <v>3</v>
      </c>
      <c r="E69" s="24"/>
      <c r="F69" s="28"/>
      <c r="G69" s="29" t="s">
        <v>59</v>
      </c>
    </row>
    <row r="70" spans="1:7" ht="13.5" customHeight="1" x14ac:dyDescent="0.3">
      <c r="A70" s="20" t="s">
        <v>5</v>
      </c>
      <c r="B70" s="26" t="s">
        <v>3</v>
      </c>
      <c r="C70" s="23" t="s">
        <v>3</v>
      </c>
      <c r="D70" s="27" t="s">
        <v>3</v>
      </c>
      <c r="E70" s="24"/>
      <c r="F70" s="25"/>
    </row>
    <row r="71" spans="1:7" ht="13.5" customHeight="1" x14ac:dyDescent="0.3">
      <c r="A71" s="20" t="s">
        <v>36</v>
      </c>
      <c r="B71" s="26" t="s">
        <v>60</v>
      </c>
      <c r="C71" s="23" t="s">
        <v>3</v>
      </c>
      <c r="D71" s="27" t="s">
        <v>3</v>
      </c>
      <c r="E71" s="24"/>
      <c r="F71" s="25"/>
    </row>
    <row r="72" spans="1:7" ht="13.5" customHeight="1" x14ac:dyDescent="0.3">
      <c r="A72" s="20" t="s">
        <v>5</v>
      </c>
      <c r="B72" s="26" t="s">
        <v>61</v>
      </c>
      <c r="C72" s="23" t="s">
        <v>3</v>
      </c>
      <c r="D72" s="27" t="s">
        <v>3</v>
      </c>
      <c r="E72" s="24"/>
      <c r="F72" s="25"/>
    </row>
    <row r="73" spans="1:7" ht="13.5" customHeight="1" x14ac:dyDescent="0.3">
      <c r="A73" s="20" t="s">
        <v>5</v>
      </c>
      <c r="B73" s="26" t="s">
        <v>62</v>
      </c>
      <c r="C73" s="23" t="s">
        <v>3</v>
      </c>
      <c r="D73" s="27" t="s">
        <v>3</v>
      </c>
      <c r="E73" s="24"/>
      <c r="F73" s="25"/>
    </row>
    <row r="74" spans="1:7" ht="13.5" customHeight="1" x14ac:dyDescent="0.3">
      <c r="A74" s="20" t="s">
        <v>5</v>
      </c>
      <c r="B74" s="26" t="s">
        <v>63</v>
      </c>
      <c r="C74" s="23" t="s">
        <v>3</v>
      </c>
      <c r="D74" s="27" t="s">
        <v>3</v>
      </c>
      <c r="E74" s="24"/>
      <c r="F74" s="25"/>
    </row>
    <row r="75" spans="1:7" ht="13.5" customHeight="1" x14ac:dyDescent="0.3">
      <c r="A75" s="20" t="s">
        <v>5</v>
      </c>
      <c r="B75" s="26" t="s">
        <v>64</v>
      </c>
      <c r="C75" s="31">
        <v>7</v>
      </c>
      <c r="D75" s="27" t="s">
        <v>65</v>
      </c>
      <c r="E75" s="32"/>
      <c r="F75" s="25">
        <f>ROUND(IF(ISNUMBER(C75), VALUE(C75), 1) * VALUE(E75),2)</f>
        <v>0</v>
      </c>
      <c r="G75" s="29" t="s">
        <v>66</v>
      </c>
    </row>
    <row r="76" spans="1:7" ht="13.5" customHeight="1" x14ac:dyDescent="0.3">
      <c r="A76" s="20" t="s">
        <v>5</v>
      </c>
      <c r="B76" s="26" t="s">
        <v>3</v>
      </c>
      <c r="C76" s="23" t="s">
        <v>3</v>
      </c>
      <c r="D76" s="27" t="s">
        <v>3</v>
      </c>
      <c r="E76" s="24"/>
      <c r="F76" s="25"/>
    </row>
    <row r="77" spans="1:7" ht="13.5" customHeight="1" x14ac:dyDescent="0.3">
      <c r="A77" s="20" t="s">
        <v>39</v>
      </c>
      <c r="B77" s="26" t="s">
        <v>67</v>
      </c>
      <c r="C77" s="23" t="s">
        <v>3</v>
      </c>
      <c r="D77" s="27" t="s">
        <v>3</v>
      </c>
      <c r="E77" s="24"/>
      <c r="F77" s="25"/>
    </row>
    <row r="78" spans="1:7" ht="13.5" customHeight="1" x14ac:dyDescent="0.3">
      <c r="A78" s="20" t="s">
        <v>5</v>
      </c>
      <c r="B78" s="26" t="s">
        <v>68</v>
      </c>
      <c r="C78" s="23" t="s">
        <v>3</v>
      </c>
      <c r="D78" s="27" t="s">
        <v>3</v>
      </c>
      <c r="E78" s="24"/>
      <c r="F78" s="25"/>
    </row>
    <row r="79" spans="1:7" ht="13.5" customHeight="1" x14ac:dyDescent="0.3">
      <c r="A79" s="20" t="s">
        <v>5</v>
      </c>
      <c r="B79" s="26" t="s">
        <v>69</v>
      </c>
      <c r="C79" s="31">
        <v>110</v>
      </c>
      <c r="D79" s="27" t="s">
        <v>34</v>
      </c>
      <c r="E79" s="32"/>
      <c r="F79" s="25">
        <f>ROUND(IF(ISNUMBER(C79), VALUE(C79), 1) * VALUE(E79),2)</f>
        <v>0</v>
      </c>
      <c r="G79" s="29" t="s">
        <v>70</v>
      </c>
    </row>
    <row r="80" spans="1:7" ht="13.5" customHeight="1" x14ac:dyDescent="0.3">
      <c r="A80" s="20" t="s">
        <v>5</v>
      </c>
      <c r="B80" s="26" t="s">
        <v>3</v>
      </c>
      <c r="C80" s="23" t="s">
        <v>3</v>
      </c>
      <c r="D80" s="27" t="s">
        <v>3</v>
      </c>
      <c r="E80" s="24"/>
      <c r="F80" s="25"/>
    </row>
    <row r="81" spans="1:7" ht="13.5" customHeight="1" x14ac:dyDescent="0.3">
      <c r="A81" s="20" t="s">
        <v>42</v>
      </c>
      <c r="B81" s="26" t="s">
        <v>71</v>
      </c>
      <c r="C81" s="23" t="s">
        <v>3</v>
      </c>
      <c r="D81" s="27" t="s">
        <v>3</v>
      </c>
      <c r="E81" s="24"/>
      <c r="F81" s="25"/>
    </row>
    <row r="82" spans="1:7" ht="13.5" customHeight="1" x14ac:dyDescent="0.3">
      <c r="A82" s="20" t="s">
        <v>5</v>
      </c>
      <c r="B82" s="26" t="s">
        <v>72</v>
      </c>
      <c r="C82" s="23" t="s">
        <v>3</v>
      </c>
      <c r="D82" s="27" t="s">
        <v>3</v>
      </c>
      <c r="E82" s="24"/>
      <c r="F82" s="25"/>
    </row>
    <row r="83" spans="1:7" ht="13.5" customHeight="1" x14ac:dyDescent="0.3">
      <c r="A83" s="20" t="s">
        <v>5</v>
      </c>
      <c r="B83" s="26" t="s">
        <v>73</v>
      </c>
      <c r="C83" s="23" t="s">
        <v>18</v>
      </c>
      <c r="D83" s="27" t="s">
        <v>3</v>
      </c>
      <c r="E83" s="24"/>
      <c r="F83" s="28"/>
      <c r="G83" s="29" t="s">
        <v>74</v>
      </c>
    </row>
    <row r="84" spans="1:7" ht="13.5" customHeight="1" x14ac:dyDescent="0.3">
      <c r="A84" s="20" t="s">
        <v>5</v>
      </c>
      <c r="B84" s="26" t="s">
        <v>3</v>
      </c>
      <c r="C84" s="23" t="s">
        <v>3</v>
      </c>
      <c r="D84" s="27" t="s">
        <v>3</v>
      </c>
      <c r="E84" s="24"/>
      <c r="F84" s="25"/>
    </row>
    <row r="85" spans="1:7" ht="13.5" customHeight="1" x14ac:dyDescent="0.3">
      <c r="A85" s="20" t="s">
        <v>75</v>
      </c>
      <c r="B85" s="26" t="s">
        <v>76</v>
      </c>
      <c r="C85" s="23" t="s">
        <v>3</v>
      </c>
      <c r="D85" s="27" t="s">
        <v>3</v>
      </c>
      <c r="E85" s="24"/>
      <c r="F85" s="25"/>
    </row>
    <row r="86" spans="1:7" ht="13.5" customHeight="1" x14ac:dyDescent="0.3">
      <c r="A86" s="20" t="s">
        <v>5</v>
      </c>
      <c r="B86" s="26" t="s">
        <v>77</v>
      </c>
      <c r="C86" s="23" t="s">
        <v>3</v>
      </c>
      <c r="D86" s="27" t="s">
        <v>3</v>
      </c>
      <c r="E86" s="24"/>
      <c r="F86" s="25"/>
    </row>
    <row r="87" spans="1:7" ht="13.5" customHeight="1" x14ac:dyDescent="0.3">
      <c r="A87" s="20" t="s">
        <v>5</v>
      </c>
      <c r="B87" s="26" t="s">
        <v>78</v>
      </c>
      <c r="C87" s="23" t="s">
        <v>3</v>
      </c>
      <c r="D87" s="27" t="s">
        <v>3</v>
      </c>
      <c r="E87" s="24"/>
      <c r="F87" s="25"/>
    </row>
    <row r="88" spans="1:7" ht="13.5" customHeight="1" x14ac:dyDescent="0.3">
      <c r="A88" s="20" t="s">
        <v>5</v>
      </c>
      <c r="B88" s="26" t="s">
        <v>79</v>
      </c>
      <c r="C88" s="23" t="s">
        <v>18</v>
      </c>
      <c r="D88" s="27" t="s">
        <v>3</v>
      </c>
      <c r="E88" s="24"/>
      <c r="F88" s="28"/>
      <c r="G88" s="29" t="s">
        <v>80</v>
      </c>
    </row>
    <row r="89" spans="1:7" ht="13.5" customHeight="1" x14ac:dyDescent="0.3">
      <c r="A89" s="20" t="s">
        <v>5</v>
      </c>
      <c r="B89" s="26" t="s">
        <v>3</v>
      </c>
      <c r="C89" s="23" t="s">
        <v>3</v>
      </c>
      <c r="D89" s="27" t="s">
        <v>3</v>
      </c>
      <c r="E89" s="24"/>
      <c r="F89" s="25"/>
    </row>
    <row r="90" spans="1:7" ht="13.5" customHeight="1" x14ac:dyDescent="0.3">
      <c r="A90" s="20" t="s">
        <v>81</v>
      </c>
      <c r="B90" s="26" t="s">
        <v>82</v>
      </c>
      <c r="C90" s="23" t="s">
        <v>3</v>
      </c>
      <c r="D90" s="27" t="s">
        <v>3</v>
      </c>
      <c r="E90" s="24"/>
      <c r="F90" s="25"/>
    </row>
    <row r="91" spans="1:7" ht="13.5" customHeight="1" x14ac:dyDescent="0.3">
      <c r="A91" s="20" t="s">
        <v>5</v>
      </c>
      <c r="B91" s="26" t="s">
        <v>83</v>
      </c>
      <c r="C91" s="31">
        <v>5</v>
      </c>
      <c r="D91" s="27" t="s">
        <v>84</v>
      </c>
      <c r="E91" s="32"/>
      <c r="F91" s="25">
        <f>ROUND(IF(ISNUMBER(C91), VALUE(C91), 1) * VALUE(E91),2)</f>
        <v>0</v>
      </c>
      <c r="G91" s="29" t="s">
        <v>85</v>
      </c>
    </row>
    <row r="92" spans="1:7" ht="13.5" customHeight="1" x14ac:dyDescent="0.3">
      <c r="A92" s="20" t="s">
        <v>5</v>
      </c>
      <c r="B92" s="26" t="s">
        <v>3</v>
      </c>
      <c r="C92" s="23" t="s">
        <v>3</v>
      </c>
      <c r="D92" s="27" t="s">
        <v>3</v>
      </c>
      <c r="E92" s="24"/>
      <c r="F92" s="25"/>
    </row>
    <row r="93" spans="1:7" ht="13.5" customHeight="1" x14ac:dyDescent="0.3">
      <c r="A93" s="20" t="s">
        <v>86</v>
      </c>
      <c r="B93" s="26" t="s">
        <v>82</v>
      </c>
      <c r="C93" s="23" t="s">
        <v>3</v>
      </c>
      <c r="D93" s="27" t="s">
        <v>3</v>
      </c>
      <c r="E93" s="24"/>
      <c r="F93" s="25"/>
    </row>
    <row r="94" spans="1:7" ht="13.5" customHeight="1" x14ac:dyDescent="0.3">
      <c r="A94" s="20" t="s">
        <v>5</v>
      </c>
      <c r="B94" s="26" t="s">
        <v>87</v>
      </c>
      <c r="C94" s="31">
        <v>1</v>
      </c>
      <c r="D94" s="27" t="s">
        <v>88</v>
      </c>
      <c r="E94" s="32"/>
      <c r="F94" s="25">
        <f>ROUND(IF(ISNUMBER(C94), VALUE(C94), 1) * VALUE(E94),2)</f>
        <v>0</v>
      </c>
      <c r="G94" s="29" t="s">
        <v>89</v>
      </c>
    </row>
    <row r="95" spans="1:7" ht="13.5" customHeight="1" x14ac:dyDescent="0.3">
      <c r="A95" s="20" t="s">
        <v>5</v>
      </c>
      <c r="B95" s="26" t="s">
        <v>3</v>
      </c>
      <c r="C95" s="23" t="s">
        <v>3</v>
      </c>
      <c r="D95" s="27" t="s">
        <v>3</v>
      </c>
      <c r="E95" s="24"/>
      <c r="F95" s="25"/>
    </row>
    <row r="96" spans="1:7" ht="13.5" customHeight="1" x14ac:dyDescent="0.3">
      <c r="A96" s="20" t="s">
        <v>90</v>
      </c>
      <c r="B96" s="26" t="s">
        <v>91</v>
      </c>
      <c r="C96" s="23" t="s">
        <v>3</v>
      </c>
      <c r="D96" s="27" t="s">
        <v>3</v>
      </c>
      <c r="E96" s="24"/>
      <c r="F96" s="25"/>
    </row>
    <row r="97" spans="1:7" ht="13.5" customHeight="1" x14ac:dyDescent="0.3">
      <c r="A97" s="20" t="s">
        <v>5</v>
      </c>
      <c r="B97" s="26" t="s">
        <v>92</v>
      </c>
      <c r="C97" s="23" t="s">
        <v>18</v>
      </c>
      <c r="D97" s="27" t="s">
        <v>3</v>
      </c>
      <c r="E97" s="24"/>
      <c r="F97" s="28"/>
      <c r="G97" s="29" t="s">
        <v>93</v>
      </c>
    </row>
    <row r="98" spans="1:7" ht="13.5" customHeight="1" x14ac:dyDescent="0.3">
      <c r="A98" s="20" t="s">
        <v>5</v>
      </c>
      <c r="B98" s="26" t="s">
        <v>3</v>
      </c>
      <c r="C98" s="23" t="s">
        <v>3</v>
      </c>
      <c r="D98" s="27" t="s">
        <v>3</v>
      </c>
      <c r="E98" s="24"/>
      <c r="F98" s="25"/>
    </row>
    <row r="99" spans="1:7" ht="13.5" customHeight="1" x14ac:dyDescent="0.3">
      <c r="A99" s="20" t="s">
        <v>94</v>
      </c>
      <c r="B99" s="26" t="s">
        <v>95</v>
      </c>
      <c r="C99" s="23" t="s">
        <v>3</v>
      </c>
      <c r="D99" s="27" t="s">
        <v>3</v>
      </c>
      <c r="E99" s="24"/>
      <c r="F99" s="25"/>
    </row>
    <row r="100" spans="1:7" ht="13.5" customHeight="1" x14ac:dyDescent="0.3">
      <c r="A100" s="20" t="s">
        <v>5</v>
      </c>
      <c r="B100" s="26" t="s">
        <v>96</v>
      </c>
      <c r="C100" s="23" t="s">
        <v>18</v>
      </c>
      <c r="D100" s="27" t="s">
        <v>3</v>
      </c>
      <c r="E100" s="24"/>
      <c r="F100" s="28"/>
      <c r="G100" s="29" t="s">
        <v>97</v>
      </c>
    </row>
    <row r="101" spans="1:7" ht="63.75" customHeight="1" x14ac:dyDescent="0.3">
      <c r="A101" s="20" t="s">
        <v>5</v>
      </c>
      <c r="B101" s="26" t="s">
        <v>3</v>
      </c>
      <c r="C101" s="23" t="s">
        <v>3</v>
      </c>
      <c r="D101" s="27" t="s">
        <v>3</v>
      </c>
      <c r="E101" s="24"/>
      <c r="F101" s="25"/>
    </row>
    <row r="102" spans="1:7" ht="12.75" customHeight="1" x14ac:dyDescent="0.3">
      <c r="E102" s="33" t="s">
        <v>46</v>
      </c>
      <c r="F102" s="34">
        <f>SUM(F57:F101)</f>
        <v>0</v>
      </c>
    </row>
    <row r="103" spans="1:7" ht="12.75" customHeight="1" x14ac:dyDescent="0.3"/>
    <row r="104" spans="1:7" ht="12.75" customHeight="1" x14ac:dyDescent="0.3">
      <c r="A104" s="35" t="s">
        <v>98</v>
      </c>
    </row>
    <row r="105" spans="1:7" ht="12.75" customHeight="1" x14ac:dyDescent="0.3">
      <c r="A105" s="36" t="s">
        <v>3</v>
      </c>
    </row>
    <row r="106" spans="1:7" ht="12.75" customHeight="1" x14ac:dyDescent="0.3"/>
    <row r="107" spans="1:7" ht="12.75" customHeight="1" x14ac:dyDescent="0.3">
      <c r="E107" s="1" t="s">
        <v>1</v>
      </c>
    </row>
    <row r="108" spans="1:7" ht="12.75" customHeight="1" x14ac:dyDescent="0.3">
      <c r="E108" s="1" t="s">
        <v>2</v>
      </c>
    </row>
    <row r="109" spans="1:7" ht="12.75" customHeight="1" x14ac:dyDescent="0.3">
      <c r="E109" s="1" t="s">
        <v>3</v>
      </c>
    </row>
    <row r="110" spans="1:7" ht="12.75" customHeight="1" x14ac:dyDescent="0.3">
      <c r="A110" s="6" t="s">
        <v>4</v>
      </c>
      <c r="B110" s="5"/>
      <c r="C110" s="5"/>
      <c r="D110" s="5"/>
      <c r="E110" s="4"/>
      <c r="F110" s="7" t="s">
        <v>3</v>
      </c>
    </row>
    <row r="111" spans="1:7" ht="13.5" customHeight="1" x14ac:dyDescent="0.3">
      <c r="A111" s="20" t="s">
        <v>5</v>
      </c>
      <c r="B111" s="22" t="s">
        <v>25</v>
      </c>
      <c r="C111" s="23" t="s">
        <v>3</v>
      </c>
      <c r="D111" s="8"/>
      <c r="E111" s="24"/>
      <c r="F111" s="25"/>
    </row>
    <row r="112" spans="1:7" ht="13.5" customHeight="1" x14ac:dyDescent="0.3">
      <c r="A112" s="20" t="s">
        <v>5</v>
      </c>
      <c r="B112" s="22" t="s">
        <v>3</v>
      </c>
      <c r="C112" s="23" t="s">
        <v>3</v>
      </c>
      <c r="D112" s="8"/>
      <c r="E112" s="24"/>
      <c r="F112" s="25"/>
    </row>
    <row r="113" spans="1:7" ht="13.5" customHeight="1" x14ac:dyDescent="0.3">
      <c r="A113" s="20" t="s">
        <v>14</v>
      </c>
      <c r="B113" s="26" t="s">
        <v>95</v>
      </c>
      <c r="C113" s="23" t="s">
        <v>3</v>
      </c>
      <c r="D113" s="27" t="s">
        <v>3</v>
      </c>
      <c r="E113" s="24"/>
      <c r="F113" s="25"/>
    </row>
    <row r="114" spans="1:7" ht="13.5" customHeight="1" x14ac:dyDescent="0.3">
      <c r="A114" s="20" t="s">
        <v>5</v>
      </c>
      <c r="B114" s="26" t="s">
        <v>99</v>
      </c>
      <c r="C114" s="23" t="s">
        <v>18</v>
      </c>
      <c r="D114" s="27" t="s">
        <v>3</v>
      </c>
      <c r="E114" s="24"/>
      <c r="F114" s="28"/>
      <c r="G114" s="29" t="s">
        <v>100</v>
      </c>
    </row>
    <row r="115" spans="1:7" ht="13.5" customHeight="1" x14ac:dyDescent="0.3">
      <c r="A115" s="20" t="s">
        <v>5</v>
      </c>
      <c r="B115" s="26" t="s">
        <v>3</v>
      </c>
      <c r="C115" s="23" t="s">
        <v>3</v>
      </c>
      <c r="D115" s="27" t="s">
        <v>3</v>
      </c>
      <c r="E115" s="24"/>
      <c r="F115" s="25"/>
    </row>
    <row r="116" spans="1:7" ht="13.5" customHeight="1" x14ac:dyDescent="0.3">
      <c r="A116" s="20" t="s">
        <v>20</v>
      </c>
      <c r="B116" s="26" t="s">
        <v>101</v>
      </c>
      <c r="C116" s="23" t="s">
        <v>3</v>
      </c>
      <c r="D116" s="27" t="s">
        <v>3</v>
      </c>
      <c r="E116" s="24"/>
      <c r="F116" s="25"/>
    </row>
    <row r="117" spans="1:7" ht="13.5" customHeight="1" x14ac:dyDescent="0.3">
      <c r="A117" s="20" t="s">
        <v>5</v>
      </c>
      <c r="B117" s="26" t="s">
        <v>102</v>
      </c>
      <c r="C117" s="23" t="s">
        <v>3</v>
      </c>
      <c r="D117" s="27" t="s">
        <v>3</v>
      </c>
      <c r="E117" s="24"/>
      <c r="F117" s="25"/>
    </row>
    <row r="118" spans="1:7" ht="13.5" customHeight="1" x14ac:dyDescent="0.3">
      <c r="A118" s="20" t="s">
        <v>5</v>
      </c>
      <c r="B118" s="26" t="s">
        <v>103</v>
      </c>
      <c r="C118" s="23" t="s">
        <v>18</v>
      </c>
      <c r="D118" s="27" t="s">
        <v>3</v>
      </c>
      <c r="E118" s="24"/>
      <c r="F118" s="28"/>
      <c r="G118" s="29" t="s">
        <v>104</v>
      </c>
    </row>
    <row r="119" spans="1:7" ht="13.5" customHeight="1" x14ac:dyDescent="0.3">
      <c r="A119" s="20" t="s">
        <v>5</v>
      </c>
      <c r="B119" s="26" t="s">
        <v>3</v>
      </c>
      <c r="C119" s="23" t="s">
        <v>3</v>
      </c>
      <c r="D119" s="27" t="s">
        <v>3</v>
      </c>
      <c r="E119" s="24"/>
      <c r="F119" s="25"/>
    </row>
    <row r="120" spans="1:7" ht="13.5" customHeight="1" x14ac:dyDescent="0.3">
      <c r="A120" s="20" t="s">
        <v>26</v>
      </c>
      <c r="B120" s="26" t="s">
        <v>105</v>
      </c>
      <c r="C120" s="23" t="s">
        <v>3</v>
      </c>
      <c r="D120" s="27" t="s">
        <v>3</v>
      </c>
      <c r="E120" s="24"/>
      <c r="F120" s="25"/>
    </row>
    <row r="121" spans="1:7" ht="13.5" customHeight="1" x14ac:dyDescent="0.3">
      <c r="A121" s="20" t="s">
        <v>5</v>
      </c>
      <c r="B121" s="26" t="s">
        <v>106</v>
      </c>
      <c r="C121" s="23" t="s">
        <v>18</v>
      </c>
      <c r="D121" s="27" t="s">
        <v>3</v>
      </c>
      <c r="E121" s="24"/>
      <c r="F121" s="28"/>
      <c r="G121" s="29" t="s">
        <v>107</v>
      </c>
    </row>
    <row r="122" spans="1:7" ht="13.5" customHeight="1" x14ac:dyDescent="0.3">
      <c r="A122" s="20" t="s">
        <v>5</v>
      </c>
      <c r="B122" s="26" t="s">
        <v>3</v>
      </c>
      <c r="C122" s="23" t="s">
        <v>3</v>
      </c>
      <c r="D122" s="27" t="s">
        <v>3</v>
      </c>
      <c r="E122" s="24"/>
      <c r="F122" s="25"/>
    </row>
    <row r="123" spans="1:7" ht="13.5" customHeight="1" x14ac:dyDescent="0.3">
      <c r="A123" s="20" t="s">
        <v>31</v>
      </c>
      <c r="B123" s="26" t="s">
        <v>108</v>
      </c>
      <c r="C123" s="23" t="s">
        <v>3</v>
      </c>
      <c r="D123" s="27" t="s">
        <v>3</v>
      </c>
      <c r="E123" s="24"/>
      <c r="F123" s="25"/>
    </row>
    <row r="124" spans="1:7" ht="13.5" customHeight="1" x14ac:dyDescent="0.3">
      <c r="A124" s="20" t="s">
        <v>5</v>
      </c>
      <c r="B124" s="26" t="s">
        <v>109</v>
      </c>
      <c r="C124" s="31">
        <v>2</v>
      </c>
      <c r="D124" s="27" t="s">
        <v>84</v>
      </c>
      <c r="E124" s="32"/>
      <c r="F124" s="25">
        <f>ROUND(IF(ISNUMBER(C124), VALUE(C124), 1) * VALUE(E124),2)</f>
        <v>0</v>
      </c>
      <c r="G124" s="29" t="s">
        <v>110</v>
      </c>
    </row>
    <row r="125" spans="1:7" ht="13.5" customHeight="1" x14ac:dyDescent="0.3">
      <c r="A125" s="20" t="s">
        <v>5</v>
      </c>
      <c r="B125" s="26" t="s">
        <v>3</v>
      </c>
      <c r="C125" s="23" t="s">
        <v>3</v>
      </c>
      <c r="D125" s="27" t="s">
        <v>3</v>
      </c>
      <c r="E125" s="24"/>
      <c r="F125" s="25"/>
    </row>
    <row r="126" spans="1:7" ht="15" customHeight="1" x14ac:dyDescent="0.3">
      <c r="A126" s="15" t="s">
        <v>5</v>
      </c>
      <c r="B126" s="16" t="s">
        <v>111</v>
      </c>
      <c r="C126" s="17" t="s">
        <v>3</v>
      </c>
      <c r="D126" s="5"/>
      <c r="E126" s="18"/>
      <c r="F126" s="19"/>
    </row>
    <row r="127" spans="1:7" ht="15" customHeight="1" x14ac:dyDescent="0.3">
      <c r="A127" s="15" t="s">
        <v>5</v>
      </c>
      <c r="B127" s="16" t="s">
        <v>3</v>
      </c>
      <c r="C127" s="17" t="s">
        <v>3</v>
      </c>
      <c r="D127" s="5"/>
      <c r="E127" s="18"/>
      <c r="F127" s="19"/>
    </row>
    <row r="128" spans="1:7" ht="14.25" customHeight="1" x14ac:dyDescent="0.3">
      <c r="A128" s="20" t="s">
        <v>5</v>
      </c>
      <c r="B128" s="21" t="s">
        <v>9</v>
      </c>
      <c r="C128" s="23" t="s">
        <v>3</v>
      </c>
      <c r="D128" s="8"/>
      <c r="E128" s="24"/>
      <c r="F128" s="25"/>
    </row>
    <row r="129" spans="1:7" ht="14.25" customHeight="1" x14ac:dyDescent="0.3">
      <c r="A129" s="20" t="s">
        <v>5</v>
      </c>
      <c r="B129" s="21" t="s">
        <v>3</v>
      </c>
      <c r="C129" s="23" t="s">
        <v>3</v>
      </c>
      <c r="D129" s="8"/>
      <c r="E129" s="24"/>
      <c r="F129" s="25"/>
    </row>
    <row r="130" spans="1:7" ht="13.5" customHeight="1" x14ac:dyDescent="0.3">
      <c r="A130" s="20" t="s">
        <v>5</v>
      </c>
      <c r="B130" s="22" t="s">
        <v>112</v>
      </c>
      <c r="C130" s="23" t="s">
        <v>3</v>
      </c>
      <c r="D130" s="8"/>
      <c r="E130" s="24"/>
      <c r="F130" s="25"/>
    </row>
    <row r="131" spans="1:7" ht="13.5" customHeight="1" x14ac:dyDescent="0.3">
      <c r="A131" s="20" t="s">
        <v>5</v>
      </c>
      <c r="B131" s="22" t="s">
        <v>113</v>
      </c>
      <c r="C131" s="23" t="s">
        <v>3</v>
      </c>
      <c r="D131" s="8"/>
      <c r="E131" s="24"/>
      <c r="F131" s="25"/>
    </row>
    <row r="132" spans="1:7" ht="13.5" customHeight="1" x14ac:dyDescent="0.3">
      <c r="A132" s="20" t="s">
        <v>5</v>
      </c>
      <c r="B132" s="22" t="s">
        <v>114</v>
      </c>
      <c r="C132" s="23" t="s">
        <v>3</v>
      </c>
      <c r="D132" s="8"/>
      <c r="E132" s="24"/>
      <c r="F132" s="25"/>
    </row>
    <row r="133" spans="1:7" ht="13.5" customHeight="1" x14ac:dyDescent="0.3">
      <c r="A133" s="20" t="s">
        <v>5</v>
      </c>
      <c r="B133" s="22" t="s">
        <v>3</v>
      </c>
      <c r="C133" s="23" t="s">
        <v>3</v>
      </c>
      <c r="D133" s="8"/>
      <c r="E133" s="24"/>
      <c r="F133" s="25"/>
    </row>
    <row r="134" spans="1:7" ht="13.5" customHeight="1" x14ac:dyDescent="0.3">
      <c r="A134" s="20" t="s">
        <v>36</v>
      </c>
      <c r="B134" s="26" t="s">
        <v>115</v>
      </c>
      <c r="C134" s="23" t="s">
        <v>18</v>
      </c>
      <c r="D134" s="27" t="s">
        <v>3</v>
      </c>
      <c r="E134" s="24"/>
      <c r="F134" s="28"/>
      <c r="G134" s="29" t="s">
        <v>116</v>
      </c>
    </row>
    <row r="135" spans="1:7" ht="13.5" customHeight="1" x14ac:dyDescent="0.3">
      <c r="A135" s="20" t="s">
        <v>5</v>
      </c>
      <c r="B135" s="26" t="s">
        <v>3</v>
      </c>
      <c r="C135" s="23" t="s">
        <v>3</v>
      </c>
      <c r="D135" s="27" t="s">
        <v>3</v>
      </c>
      <c r="E135" s="24"/>
      <c r="F135" s="25"/>
    </row>
    <row r="136" spans="1:7" ht="14.25" customHeight="1" x14ac:dyDescent="0.3">
      <c r="A136" s="20" t="s">
        <v>5</v>
      </c>
      <c r="B136" s="21" t="s">
        <v>30</v>
      </c>
      <c r="C136" s="23" t="s">
        <v>3</v>
      </c>
      <c r="D136" s="8"/>
      <c r="E136" s="24"/>
      <c r="F136" s="25"/>
    </row>
    <row r="137" spans="1:7" ht="14.25" customHeight="1" x14ac:dyDescent="0.3">
      <c r="A137" s="20" t="s">
        <v>5</v>
      </c>
      <c r="B137" s="21" t="s">
        <v>3</v>
      </c>
      <c r="C137" s="23" t="s">
        <v>3</v>
      </c>
      <c r="D137" s="8"/>
      <c r="E137" s="24"/>
      <c r="F137" s="25"/>
    </row>
    <row r="138" spans="1:7" ht="13.5" customHeight="1" x14ac:dyDescent="0.3">
      <c r="A138" s="20" t="s">
        <v>5</v>
      </c>
      <c r="B138" s="22" t="s">
        <v>117</v>
      </c>
      <c r="C138" s="23" t="s">
        <v>3</v>
      </c>
      <c r="D138" s="8"/>
      <c r="E138" s="24"/>
      <c r="F138" s="25"/>
    </row>
    <row r="139" spans="1:7" ht="13.5" customHeight="1" x14ac:dyDescent="0.3">
      <c r="A139" s="20" t="s">
        <v>5</v>
      </c>
      <c r="B139" s="22" t="s">
        <v>118</v>
      </c>
      <c r="C139" s="23" t="s">
        <v>3</v>
      </c>
      <c r="D139" s="8"/>
      <c r="E139" s="24"/>
      <c r="F139" s="25"/>
    </row>
    <row r="140" spans="1:7" ht="13.5" customHeight="1" x14ac:dyDescent="0.3">
      <c r="A140" s="20" t="s">
        <v>5</v>
      </c>
      <c r="B140" s="22" t="s">
        <v>119</v>
      </c>
      <c r="C140" s="23" t="s">
        <v>3</v>
      </c>
      <c r="D140" s="8"/>
      <c r="E140" s="24"/>
      <c r="F140" s="25"/>
    </row>
    <row r="141" spans="1:7" ht="13.5" customHeight="1" x14ac:dyDescent="0.3">
      <c r="A141" s="20" t="s">
        <v>5</v>
      </c>
      <c r="B141" s="22" t="s">
        <v>3</v>
      </c>
      <c r="C141" s="23" t="s">
        <v>3</v>
      </c>
      <c r="D141" s="8"/>
      <c r="E141" s="24"/>
      <c r="F141" s="25"/>
    </row>
    <row r="142" spans="1:7" ht="13.5" customHeight="1" x14ac:dyDescent="0.3">
      <c r="A142" s="20" t="s">
        <v>39</v>
      </c>
      <c r="B142" s="26" t="s">
        <v>115</v>
      </c>
      <c r="C142" s="23" t="s">
        <v>18</v>
      </c>
      <c r="D142" s="27" t="s">
        <v>3</v>
      </c>
      <c r="E142" s="24"/>
      <c r="F142" s="28"/>
      <c r="G142" s="29" t="s">
        <v>120</v>
      </c>
    </row>
    <row r="143" spans="1:7" ht="219.75" customHeight="1" x14ac:dyDescent="0.3">
      <c r="A143" s="20" t="s">
        <v>5</v>
      </c>
      <c r="B143" s="26" t="s">
        <v>3</v>
      </c>
      <c r="C143" s="23" t="s">
        <v>3</v>
      </c>
      <c r="D143" s="27" t="s">
        <v>3</v>
      </c>
      <c r="E143" s="24"/>
      <c r="F143" s="25"/>
    </row>
    <row r="144" spans="1:7" ht="12.75" customHeight="1" x14ac:dyDescent="0.3">
      <c r="E144" s="33" t="s">
        <v>46</v>
      </c>
      <c r="F144" s="34">
        <f>SUM(F111:F143)</f>
        <v>0</v>
      </c>
    </row>
    <row r="145" spans="1:6" ht="12.75" customHeight="1" x14ac:dyDescent="0.3"/>
    <row r="146" spans="1:6" ht="12.75" customHeight="1" x14ac:dyDescent="0.3">
      <c r="A146" s="35" t="s">
        <v>121</v>
      </c>
    </row>
    <row r="147" spans="1:6" ht="12.75" customHeight="1" x14ac:dyDescent="0.3">
      <c r="A147" s="36" t="s">
        <v>3</v>
      </c>
    </row>
    <row r="148" spans="1:6" ht="12.75" customHeight="1" x14ac:dyDescent="0.3"/>
    <row r="149" spans="1:6" ht="12.75" customHeight="1" x14ac:dyDescent="0.3">
      <c r="E149" s="1" t="s">
        <v>1</v>
      </c>
    </row>
    <row r="150" spans="1:6" ht="12.75" customHeight="1" x14ac:dyDescent="0.3">
      <c r="E150" s="1" t="s">
        <v>2</v>
      </c>
    </row>
    <row r="151" spans="1:6" ht="12.75" customHeight="1" x14ac:dyDescent="0.3">
      <c r="E151" s="1" t="s">
        <v>3</v>
      </c>
    </row>
    <row r="152" spans="1:6" ht="12.75" customHeight="1" x14ac:dyDescent="0.3">
      <c r="A152" s="6" t="s">
        <v>4</v>
      </c>
      <c r="B152" s="5"/>
      <c r="C152" s="5"/>
      <c r="D152" s="5"/>
      <c r="E152" s="4"/>
      <c r="F152" s="7" t="s">
        <v>3</v>
      </c>
    </row>
    <row r="153" spans="1:6" x14ac:dyDescent="0.3">
      <c r="A153" s="2"/>
      <c r="B153" s="37" t="s">
        <v>122</v>
      </c>
      <c r="C153" s="3"/>
      <c r="D153" s="3"/>
      <c r="E153" s="2"/>
      <c r="F153" s="3"/>
    </row>
    <row r="154" spans="1:6" x14ac:dyDescent="0.3">
      <c r="A154" s="2"/>
      <c r="B154" s="3"/>
      <c r="C154" s="3"/>
      <c r="D154" s="3"/>
      <c r="E154" s="2"/>
      <c r="F154" s="3"/>
    </row>
    <row r="155" spans="1:6" ht="15.6" x14ac:dyDescent="0.3">
      <c r="A155" s="2"/>
      <c r="B155" s="38" t="s">
        <v>123</v>
      </c>
      <c r="C155" s="3"/>
      <c r="D155" s="3"/>
      <c r="E155" s="2"/>
      <c r="F155" s="39"/>
    </row>
    <row r="156" spans="1:6" x14ac:dyDescent="0.3">
      <c r="A156" s="2"/>
      <c r="B156" s="3"/>
      <c r="C156" s="3"/>
      <c r="D156" s="3"/>
      <c r="E156" s="2"/>
      <c r="F156" s="3"/>
    </row>
    <row r="157" spans="1:6" x14ac:dyDescent="0.3">
      <c r="A157" s="2"/>
      <c r="B157" s="23" t="s">
        <v>124</v>
      </c>
      <c r="C157" s="3"/>
      <c r="D157" s="3"/>
      <c r="E157" s="2"/>
      <c r="F157" s="39">
        <f>Bill3Page1</f>
        <v>0</v>
      </c>
    </row>
    <row r="158" spans="1:6" x14ac:dyDescent="0.3">
      <c r="A158" s="2"/>
      <c r="B158" s="3"/>
      <c r="C158" s="3"/>
      <c r="D158" s="3"/>
      <c r="E158" s="2"/>
      <c r="F158" s="3"/>
    </row>
    <row r="159" spans="1:6" x14ac:dyDescent="0.3">
      <c r="A159" s="2"/>
      <c r="B159" s="23" t="s">
        <v>125</v>
      </c>
      <c r="C159" s="3"/>
      <c r="D159" s="3"/>
      <c r="E159" s="2"/>
      <c r="F159" s="39">
        <f>Bill3Page2</f>
        <v>0</v>
      </c>
    </row>
    <row r="160" spans="1:6" x14ac:dyDescent="0.3">
      <c r="A160" s="2"/>
      <c r="B160" s="3"/>
      <c r="C160" s="3"/>
      <c r="D160" s="3"/>
      <c r="E160" s="2"/>
      <c r="F160" s="3"/>
    </row>
    <row r="161" spans="1:6" x14ac:dyDescent="0.3">
      <c r="A161" s="2"/>
      <c r="B161" s="23" t="s">
        <v>126</v>
      </c>
      <c r="C161" s="3"/>
      <c r="D161" s="3"/>
      <c r="E161" s="2"/>
      <c r="F161" s="39">
        <f>Bill3Page3</f>
        <v>0</v>
      </c>
    </row>
    <row r="162" spans="1:6" ht="399.9" customHeight="1" x14ac:dyDescent="0.3">
      <c r="A162" s="2"/>
      <c r="B162" s="3"/>
      <c r="C162" s="3"/>
      <c r="D162" s="3"/>
      <c r="E162" s="2"/>
      <c r="F162" s="3"/>
    </row>
    <row r="163" spans="1:6" ht="120.6" customHeight="1" x14ac:dyDescent="0.3">
      <c r="A163" s="2"/>
      <c r="B163" s="3"/>
      <c r="C163" s="3"/>
      <c r="D163" s="3"/>
      <c r="E163" s="2"/>
      <c r="F163" s="3"/>
    </row>
    <row r="164" spans="1:6" ht="12.75" customHeight="1" x14ac:dyDescent="0.3">
      <c r="E164" s="33" t="s">
        <v>127</v>
      </c>
      <c r="F164" s="34">
        <f>SUM(F155:F163)</f>
        <v>0</v>
      </c>
    </row>
    <row r="165" spans="1:6" ht="12.75" customHeight="1" x14ac:dyDescent="0.3"/>
    <row r="166" spans="1:6" ht="12.75" customHeight="1" x14ac:dyDescent="0.3">
      <c r="A166" s="35" t="s">
        <v>128</v>
      </c>
    </row>
    <row r="167" spans="1:6" ht="12.75" customHeight="1" x14ac:dyDescent="0.3">
      <c r="A167" s="36" t="s">
        <v>3</v>
      </c>
    </row>
    <row r="168" spans="1:6" ht="12.75" customHeight="1" x14ac:dyDescent="0.3"/>
    <row r="169" spans="1:6" ht="12.75" customHeight="1" x14ac:dyDescent="0.3">
      <c r="E169" s="1" t="s">
        <v>1</v>
      </c>
    </row>
    <row r="170" spans="1:6" ht="12.75" customHeight="1" x14ac:dyDescent="0.3">
      <c r="E170" s="1" t="s">
        <v>2</v>
      </c>
    </row>
    <row r="171" spans="1:6" ht="12.75" customHeight="1" x14ac:dyDescent="0.3">
      <c r="E171" s="1" t="s">
        <v>3</v>
      </c>
    </row>
    <row r="172" spans="1:6" ht="12.75" customHeight="1" x14ac:dyDescent="0.3">
      <c r="A172" s="6" t="s">
        <v>4</v>
      </c>
      <c r="B172" s="5"/>
      <c r="C172" s="5"/>
      <c r="D172" s="5"/>
      <c r="E172" s="4"/>
      <c r="F172" s="7" t="s">
        <v>3</v>
      </c>
    </row>
    <row r="173" spans="1:6" ht="17.25" customHeight="1" x14ac:dyDescent="0.3">
      <c r="A173" s="10" t="s">
        <v>5</v>
      </c>
      <c r="B173" s="11" t="s">
        <v>129</v>
      </c>
      <c r="C173" s="12" t="s">
        <v>3</v>
      </c>
      <c r="D173" s="9"/>
      <c r="E173" s="13"/>
      <c r="F173" s="14"/>
    </row>
    <row r="174" spans="1:6" ht="17.25" customHeight="1" x14ac:dyDescent="0.3">
      <c r="A174" s="10" t="s">
        <v>5</v>
      </c>
      <c r="B174" s="11" t="s">
        <v>3</v>
      </c>
      <c r="C174" s="12" t="s">
        <v>3</v>
      </c>
      <c r="D174" s="9"/>
      <c r="E174" s="13"/>
      <c r="F174" s="14"/>
    </row>
    <row r="175" spans="1:6" ht="15" customHeight="1" x14ac:dyDescent="0.3">
      <c r="A175" s="15" t="s">
        <v>5</v>
      </c>
      <c r="B175" s="16" t="s">
        <v>130</v>
      </c>
      <c r="C175" s="17" t="s">
        <v>3</v>
      </c>
      <c r="D175" s="5"/>
      <c r="E175" s="18"/>
      <c r="F175" s="19"/>
    </row>
    <row r="176" spans="1:6" ht="15" customHeight="1" x14ac:dyDescent="0.3">
      <c r="A176" s="15" t="s">
        <v>5</v>
      </c>
      <c r="B176" s="16" t="s">
        <v>3</v>
      </c>
      <c r="C176" s="17" t="s">
        <v>3</v>
      </c>
      <c r="D176" s="5"/>
      <c r="E176" s="18"/>
      <c r="F176" s="19"/>
    </row>
    <row r="177" spans="1:7" ht="14.25" customHeight="1" x14ac:dyDescent="0.3">
      <c r="A177" s="20" t="s">
        <v>5</v>
      </c>
      <c r="B177" s="21" t="s">
        <v>131</v>
      </c>
      <c r="C177" s="23" t="s">
        <v>3</v>
      </c>
      <c r="D177" s="8"/>
      <c r="E177" s="24"/>
      <c r="F177" s="25"/>
    </row>
    <row r="178" spans="1:7" ht="14.25" customHeight="1" x14ac:dyDescent="0.3">
      <c r="A178" s="20" t="s">
        <v>5</v>
      </c>
      <c r="B178" s="21" t="s">
        <v>132</v>
      </c>
      <c r="C178" s="23" t="s">
        <v>3</v>
      </c>
      <c r="D178" s="8"/>
      <c r="E178" s="24"/>
      <c r="F178" s="25"/>
    </row>
    <row r="179" spans="1:7" ht="14.25" customHeight="1" x14ac:dyDescent="0.3">
      <c r="A179" s="20" t="s">
        <v>5</v>
      </c>
      <c r="B179" s="21" t="s">
        <v>133</v>
      </c>
      <c r="C179" s="23" t="s">
        <v>3</v>
      </c>
      <c r="D179" s="8"/>
      <c r="E179" s="24"/>
      <c r="F179" s="25"/>
    </row>
    <row r="180" spans="1:7" ht="14.25" customHeight="1" x14ac:dyDescent="0.3">
      <c r="A180" s="20" t="s">
        <v>5</v>
      </c>
      <c r="B180" s="21" t="s">
        <v>134</v>
      </c>
      <c r="C180" s="23" t="s">
        <v>3</v>
      </c>
      <c r="D180" s="8"/>
      <c r="E180" s="24"/>
      <c r="F180" s="25"/>
    </row>
    <row r="181" spans="1:7" ht="14.25" customHeight="1" x14ac:dyDescent="0.3">
      <c r="A181" s="20" t="s">
        <v>5</v>
      </c>
      <c r="B181" s="21" t="s">
        <v>135</v>
      </c>
      <c r="C181" s="23" t="s">
        <v>3</v>
      </c>
      <c r="D181" s="8"/>
      <c r="E181" s="24"/>
      <c r="F181" s="25"/>
    </row>
    <row r="182" spans="1:7" ht="14.25" customHeight="1" x14ac:dyDescent="0.3">
      <c r="A182" s="20" t="s">
        <v>5</v>
      </c>
      <c r="B182" s="21" t="s">
        <v>3</v>
      </c>
      <c r="C182" s="23" t="s">
        <v>3</v>
      </c>
      <c r="D182" s="8"/>
      <c r="E182" s="24"/>
      <c r="F182" s="25"/>
    </row>
    <row r="183" spans="1:7" ht="13.5" customHeight="1" x14ac:dyDescent="0.3">
      <c r="A183" s="20" t="s">
        <v>5</v>
      </c>
      <c r="B183" s="22" t="s">
        <v>136</v>
      </c>
      <c r="C183" s="23" t="s">
        <v>3</v>
      </c>
      <c r="D183" s="8"/>
      <c r="E183" s="24"/>
      <c r="F183" s="25"/>
    </row>
    <row r="184" spans="1:7" ht="13.5" customHeight="1" x14ac:dyDescent="0.3">
      <c r="A184" s="20" t="s">
        <v>5</v>
      </c>
      <c r="B184" s="22" t="s">
        <v>3</v>
      </c>
      <c r="C184" s="23" t="s">
        <v>3</v>
      </c>
      <c r="D184" s="8"/>
      <c r="E184" s="24"/>
      <c r="F184" s="25"/>
    </row>
    <row r="185" spans="1:7" ht="13.5" customHeight="1" x14ac:dyDescent="0.3">
      <c r="A185" s="20" t="s">
        <v>14</v>
      </c>
      <c r="B185" s="26" t="s">
        <v>137</v>
      </c>
      <c r="C185" s="31">
        <v>50</v>
      </c>
      <c r="D185" s="27" t="s">
        <v>34</v>
      </c>
      <c r="E185" s="32"/>
      <c r="F185" s="25">
        <f>ROUND(IF(ISNUMBER(C185), VALUE(C185), 1) * VALUE(E185),2)</f>
        <v>0</v>
      </c>
      <c r="G185" s="29" t="s">
        <v>138</v>
      </c>
    </row>
    <row r="186" spans="1:7" ht="13.5" customHeight="1" x14ac:dyDescent="0.3">
      <c r="A186" s="20" t="s">
        <v>5</v>
      </c>
      <c r="B186" s="26" t="s">
        <v>3</v>
      </c>
      <c r="C186" s="23" t="s">
        <v>3</v>
      </c>
      <c r="D186" s="27" t="s">
        <v>3</v>
      </c>
      <c r="E186" s="24"/>
      <c r="F186" s="25"/>
    </row>
    <row r="187" spans="1:7" ht="13.5" customHeight="1" x14ac:dyDescent="0.3">
      <c r="A187" s="20" t="s">
        <v>20</v>
      </c>
      <c r="B187" s="26" t="s">
        <v>139</v>
      </c>
      <c r="C187" s="31">
        <v>133</v>
      </c>
      <c r="D187" s="27" t="s">
        <v>34</v>
      </c>
      <c r="E187" s="32"/>
      <c r="F187" s="25">
        <f>ROUND(IF(ISNUMBER(C187), VALUE(C187), 1) * VALUE(E187),2)</f>
        <v>0</v>
      </c>
      <c r="G187" s="29" t="s">
        <v>140</v>
      </c>
    </row>
    <row r="188" spans="1:7" ht="13.5" customHeight="1" x14ac:dyDescent="0.3">
      <c r="A188" s="20" t="s">
        <v>5</v>
      </c>
      <c r="B188" s="26" t="s">
        <v>3</v>
      </c>
      <c r="C188" s="23" t="s">
        <v>3</v>
      </c>
      <c r="D188" s="27" t="s">
        <v>3</v>
      </c>
      <c r="E188" s="24"/>
      <c r="F188" s="25"/>
    </row>
    <row r="189" spans="1:7" ht="15" customHeight="1" x14ac:dyDescent="0.3">
      <c r="A189" s="15" t="s">
        <v>5</v>
      </c>
      <c r="B189" s="16" t="s">
        <v>141</v>
      </c>
      <c r="C189" s="17" t="s">
        <v>3</v>
      </c>
      <c r="D189" s="5"/>
      <c r="E189" s="18"/>
      <c r="F189" s="19"/>
    </row>
    <row r="190" spans="1:7" ht="15" customHeight="1" x14ac:dyDescent="0.3">
      <c r="A190" s="15" t="s">
        <v>5</v>
      </c>
      <c r="B190" s="16" t="s">
        <v>142</v>
      </c>
      <c r="C190" s="17" t="s">
        <v>3</v>
      </c>
      <c r="D190" s="5"/>
      <c r="E190" s="18"/>
      <c r="F190" s="19"/>
    </row>
    <row r="191" spans="1:7" ht="15" customHeight="1" x14ac:dyDescent="0.3">
      <c r="A191" s="15" t="s">
        <v>5</v>
      </c>
      <c r="B191" s="16" t="s">
        <v>3</v>
      </c>
      <c r="C191" s="17" t="s">
        <v>3</v>
      </c>
      <c r="D191" s="5"/>
      <c r="E191" s="18"/>
      <c r="F191" s="19"/>
    </row>
    <row r="192" spans="1:7" ht="14.25" customHeight="1" x14ac:dyDescent="0.3">
      <c r="A192" s="20" t="s">
        <v>5</v>
      </c>
      <c r="B192" s="21" t="s">
        <v>143</v>
      </c>
      <c r="C192" s="23" t="s">
        <v>3</v>
      </c>
      <c r="D192" s="8"/>
      <c r="E192" s="24"/>
      <c r="F192" s="25"/>
    </row>
    <row r="193" spans="1:7" ht="14.25" customHeight="1" x14ac:dyDescent="0.3">
      <c r="A193" s="20" t="s">
        <v>5</v>
      </c>
      <c r="B193" s="21" t="s">
        <v>3</v>
      </c>
      <c r="C193" s="23" t="s">
        <v>3</v>
      </c>
      <c r="D193" s="8"/>
      <c r="E193" s="24"/>
      <c r="F193" s="25"/>
    </row>
    <row r="194" spans="1:7" ht="13.5" customHeight="1" x14ac:dyDescent="0.3">
      <c r="A194" s="20" t="s">
        <v>5</v>
      </c>
      <c r="B194" s="22" t="s">
        <v>144</v>
      </c>
      <c r="C194" s="23" t="s">
        <v>3</v>
      </c>
      <c r="D194" s="8"/>
      <c r="E194" s="24"/>
      <c r="F194" s="25"/>
    </row>
    <row r="195" spans="1:7" ht="13.5" customHeight="1" x14ac:dyDescent="0.3">
      <c r="A195" s="20" t="s">
        <v>5</v>
      </c>
      <c r="B195" s="22" t="s">
        <v>145</v>
      </c>
      <c r="C195" s="23" t="s">
        <v>3</v>
      </c>
      <c r="D195" s="8"/>
      <c r="E195" s="24"/>
      <c r="F195" s="25"/>
    </row>
    <row r="196" spans="1:7" ht="13.5" customHeight="1" x14ac:dyDescent="0.3">
      <c r="A196" s="20" t="s">
        <v>5</v>
      </c>
      <c r="B196" s="22" t="s">
        <v>3</v>
      </c>
      <c r="C196" s="23" t="s">
        <v>3</v>
      </c>
      <c r="D196" s="8"/>
      <c r="E196" s="24"/>
      <c r="F196" s="25"/>
    </row>
    <row r="197" spans="1:7" ht="13.5" customHeight="1" x14ac:dyDescent="0.3">
      <c r="A197" s="20" t="s">
        <v>26</v>
      </c>
      <c r="B197" s="26" t="s">
        <v>146</v>
      </c>
      <c r="C197" s="31">
        <v>2</v>
      </c>
      <c r="D197" s="27" t="s">
        <v>84</v>
      </c>
      <c r="E197" s="32"/>
      <c r="F197" s="25">
        <f>ROUND(IF(ISNUMBER(C197), VALUE(C197), 1) * VALUE(E197),2)</f>
        <v>0</v>
      </c>
      <c r="G197" s="29" t="s">
        <v>147</v>
      </c>
    </row>
    <row r="198" spans="1:7" ht="13.5" customHeight="1" x14ac:dyDescent="0.3">
      <c r="A198" s="20" t="s">
        <v>5</v>
      </c>
      <c r="B198" s="26" t="s">
        <v>3</v>
      </c>
      <c r="C198" s="23" t="s">
        <v>3</v>
      </c>
      <c r="D198" s="27" t="s">
        <v>3</v>
      </c>
      <c r="E198" s="24"/>
      <c r="F198" s="25"/>
    </row>
    <row r="199" spans="1:7" ht="13.5" customHeight="1" x14ac:dyDescent="0.3">
      <c r="A199" s="20" t="s">
        <v>31</v>
      </c>
      <c r="B199" s="26" t="s">
        <v>148</v>
      </c>
      <c r="C199" s="31">
        <v>2</v>
      </c>
      <c r="D199" s="27" t="s">
        <v>84</v>
      </c>
      <c r="E199" s="32"/>
      <c r="F199" s="25">
        <f>ROUND(IF(ISNUMBER(C199), VALUE(C199), 1) * VALUE(E199),2)</f>
        <v>0</v>
      </c>
      <c r="G199" s="29" t="s">
        <v>149</v>
      </c>
    </row>
    <row r="200" spans="1:7" ht="13.5" customHeight="1" x14ac:dyDescent="0.3">
      <c r="A200" s="20" t="s">
        <v>5</v>
      </c>
      <c r="B200" s="26" t="s">
        <v>3</v>
      </c>
      <c r="C200" s="23" t="s">
        <v>3</v>
      </c>
      <c r="D200" s="27" t="s">
        <v>3</v>
      </c>
      <c r="E200" s="24"/>
      <c r="F200" s="25"/>
    </row>
    <row r="201" spans="1:7" ht="13.5" customHeight="1" x14ac:dyDescent="0.3">
      <c r="A201" s="20" t="s">
        <v>5</v>
      </c>
      <c r="B201" s="22" t="s">
        <v>150</v>
      </c>
      <c r="C201" s="23" t="s">
        <v>3</v>
      </c>
      <c r="D201" s="8"/>
      <c r="E201" s="24"/>
      <c r="F201" s="25"/>
    </row>
    <row r="202" spans="1:7" ht="13.5" customHeight="1" x14ac:dyDescent="0.3">
      <c r="A202" s="20" t="s">
        <v>5</v>
      </c>
      <c r="B202" s="22" t="s">
        <v>151</v>
      </c>
      <c r="C202" s="23" t="s">
        <v>3</v>
      </c>
      <c r="D202" s="8"/>
      <c r="E202" s="24"/>
      <c r="F202" s="25"/>
    </row>
    <row r="203" spans="1:7" ht="13.5" customHeight="1" x14ac:dyDescent="0.3">
      <c r="A203" s="20" t="s">
        <v>5</v>
      </c>
      <c r="B203" s="22" t="s">
        <v>152</v>
      </c>
      <c r="C203" s="23" t="s">
        <v>3</v>
      </c>
      <c r="D203" s="8"/>
      <c r="E203" s="24"/>
      <c r="F203" s="25"/>
    </row>
    <row r="204" spans="1:7" ht="13.5" customHeight="1" x14ac:dyDescent="0.3">
      <c r="A204" s="20" t="s">
        <v>5</v>
      </c>
      <c r="B204" s="22" t="s">
        <v>3</v>
      </c>
      <c r="C204" s="23" t="s">
        <v>3</v>
      </c>
      <c r="D204" s="8"/>
      <c r="E204" s="24"/>
      <c r="F204" s="25"/>
    </row>
    <row r="205" spans="1:7" ht="13.5" customHeight="1" x14ac:dyDescent="0.3">
      <c r="A205" s="20" t="s">
        <v>36</v>
      </c>
      <c r="B205" s="26" t="s">
        <v>153</v>
      </c>
      <c r="C205" s="23" t="s">
        <v>3</v>
      </c>
      <c r="D205" s="27" t="s">
        <v>3</v>
      </c>
      <c r="E205" s="24"/>
      <c r="F205" s="25"/>
    </row>
    <row r="206" spans="1:7" ht="13.5" customHeight="1" x14ac:dyDescent="0.3">
      <c r="A206" s="20" t="s">
        <v>5</v>
      </c>
      <c r="B206" s="26" t="s">
        <v>154</v>
      </c>
      <c r="C206" s="23" t="s">
        <v>3</v>
      </c>
      <c r="D206" s="27" t="s">
        <v>3</v>
      </c>
      <c r="E206" s="24"/>
      <c r="F206" s="25"/>
    </row>
    <row r="207" spans="1:7" ht="13.5" customHeight="1" x14ac:dyDescent="0.3">
      <c r="A207" s="20" t="s">
        <v>5</v>
      </c>
      <c r="B207" s="26" t="s">
        <v>155</v>
      </c>
      <c r="C207" s="31">
        <v>264</v>
      </c>
      <c r="D207" s="27" t="s">
        <v>84</v>
      </c>
      <c r="E207" s="32"/>
      <c r="F207" s="25">
        <f>ROUND(IF(ISNUMBER(C207), VALUE(C207), 1) * VALUE(E207),2)</f>
        <v>0</v>
      </c>
      <c r="G207" s="29" t="s">
        <v>156</v>
      </c>
    </row>
    <row r="208" spans="1:7" ht="164.25" customHeight="1" x14ac:dyDescent="0.3">
      <c r="A208" s="20" t="s">
        <v>5</v>
      </c>
      <c r="B208" s="26" t="s">
        <v>3</v>
      </c>
      <c r="C208" s="23" t="s">
        <v>3</v>
      </c>
      <c r="D208" s="27" t="s">
        <v>3</v>
      </c>
      <c r="E208" s="24"/>
      <c r="F208" s="25"/>
    </row>
    <row r="209" spans="1:6" ht="12.75" customHeight="1" x14ac:dyDescent="0.3">
      <c r="E209" s="33" t="s">
        <v>157</v>
      </c>
      <c r="F209" s="34">
        <f>SUM(F173:F208)</f>
        <v>0</v>
      </c>
    </row>
    <row r="210" spans="1:6" ht="12.75" customHeight="1" x14ac:dyDescent="0.3"/>
    <row r="211" spans="1:6" ht="12.75" customHeight="1" x14ac:dyDescent="0.3">
      <c r="A211" s="35" t="s">
        <v>158</v>
      </c>
    </row>
    <row r="212" spans="1:6" ht="12.75" customHeight="1" x14ac:dyDescent="0.3">
      <c r="A212" s="36" t="s">
        <v>3</v>
      </c>
    </row>
    <row r="213" spans="1:6" ht="12.75" customHeight="1" x14ac:dyDescent="0.3"/>
    <row r="214" spans="1:6" ht="12.75" customHeight="1" x14ac:dyDescent="0.3">
      <c r="E214" s="1" t="s">
        <v>1</v>
      </c>
    </row>
    <row r="215" spans="1:6" ht="12.75" customHeight="1" x14ac:dyDescent="0.3">
      <c r="E215" s="1" t="s">
        <v>2</v>
      </c>
    </row>
    <row r="216" spans="1:6" ht="12.75" customHeight="1" x14ac:dyDescent="0.3">
      <c r="E216" s="1" t="s">
        <v>3</v>
      </c>
    </row>
    <row r="217" spans="1:6" ht="12.75" customHeight="1" x14ac:dyDescent="0.3">
      <c r="A217" s="6" t="s">
        <v>4</v>
      </c>
      <c r="B217" s="5"/>
      <c r="C217" s="5"/>
      <c r="D217" s="5"/>
      <c r="E217" s="4"/>
      <c r="F217" s="7" t="s">
        <v>3</v>
      </c>
    </row>
    <row r="218" spans="1:6" ht="17.25" customHeight="1" x14ac:dyDescent="0.3">
      <c r="A218" s="10" t="s">
        <v>5</v>
      </c>
      <c r="B218" s="11" t="s">
        <v>159</v>
      </c>
      <c r="C218" s="12" t="s">
        <v>3</v>
      </c>
      <c r="D218" s="9"/>
      <c r="E218" s="13"/>
      <c r="F218" s="14"/>
    </row>
    <row r="219" spans="1:6" ht="17.25" customHeight="1" x14ac:dyDescent="0.3">
      <c r="A219" s="10" t="s">
        <v>5</v>
      </c>
      <c r="B219" s="11" t="s">
        <v>160</v>
      </c>
      <c r="C219" s="12" t="s">
        <v>3</v>
      </c>
      <c r="D219" s="9"/>
      <c r="E219" s="13"/>
      <c r="F219" s="14"/>
    </row>
    <row r="220" spans="1:6" ht="17.25" customHeight="1" x14ac:dyDescent="0.3">
      <c r="A220" s="10" t="s">
        <v>5</v>
      </c>
      <c r="B220" s="11" t="s">
        <v>3</v>
      </c>
      <c r="C220" s="12" t="s">
        <v>3</v>
      </c>
      <c r="D220" s="9"/>
      <c r="E220" s="13"/>
      <c r="F220" s="14"/>
    </row>
    <row r="221" spans="1:6" ht="15" customHeight="1" x14ac:dyDescent="0.3">
      <c r="A221" s="15" t="s">
        <v>5</v>
      </c>
      <c r="B221" s="16" t="s">
        <v>161</v>
      </c>
      <c r="C221" s="17" t="s">
        <v>3</v>
      </c>
      <c r="D221" s="5"/>
      <c r="E221" s="18"/>
      <c r="F221" s="19"/>
    </row>
    <row r="222" spans="1:6" ht="15" customHeight="1" x14ac:dyDescent="0.3">
      <c r="A222" s="15" t="s">
        <v>5</v>
      </c>
      <c r="B222" s="16" t="s">
        <v>162</v>
      </c>
      <c r="C222" s="17" t="s">
        <v>3</v>
      </c>
      <c r="D222" s="5"/>
      <c r="E222" s="18"/>
      <c r="F222" s="19"/>
    </row>
    <row r="223" spans="1:6" ht="15" customHeight="1" x14ac:dyDescent="0.3">
      <c r="A223" s="15" t="s">
        <v>5</v>
      </c>
      <c r="B223" s="16" t="s">
        <v>3</v>
      </c>
      <c r="C223" s="17" t="s">
        <v>3</v>
      </c>
      <c r="D223" s="5"/>
      <c r="E223" s="18"/>
      <c r="F223" s="19"/>
    </row>
    <row r="224" spans="1:6" ht="14.25" customHeight="1" x14ac:dyDescent="0.3">
      <c r="A224" s="20" t="s">
        <v>5</v>
      </c>
      <c r="B224" s="21" t="s">
        <v>163</v>
      </c>
      <c r="C224" s="23" t="s">
        <v>3</v>
      </c>
      <c r="D224" s="8"/>
      <c r="E224" s="24"/>
      <c r="F224" s="25"/>
    </row>
    <row r="225" spans="1:7" ht="14.25" customHeight="1" x14ac:dyDescent="0.3">
      <c r="A225" s="20" t="s">
        <v>5</v>
      </c>
      <c r="B225" s="21" t="s">
        <v>3</v>
      </c>
      <c r="C225" s="23" t="s">
        <v>3</v>
      </c>
      <c r="D225" s="8"/>
      <c r="E225" s="24"/>
      <c r="F225" s="25"/>
    </row>
    <row r="226" spans="1:7" ht="13.5" customHeight="1" x14ac:dyDescent="0.3">
      <c r="A226" s="20" t="s">
        <v>5</v>
      </c>
      <c r="B226" s="22" t="s">
        <v>164</v>
      </c>
      <c r="C226" s="23" t="s">
        <v>3</v>
      </c>
      <c r="D226" s="8"/>
      <c r="E226" s="24"/>
      <c r="F226" s="25"/>
    </row>
    <row r="227" spans="1:7" ht="13.5" customHeight="1" x14ac:dyDescent="0.3">
      <c r="A227" s="20" t="s">
        <v>5</v>
      </c>
      <c r="B227" s="22" t="s">
        <v>165</v>
      </c>
      <c r="C227" s="23" t="s">
        <v>3</v>
      </c>
      <c r="D227" s="8"/>
      <c r="E227" s="24"/>
      <c r="F227" s="25"/>
    </row>
    <row r="228" spans="1:7" ht="13.5" customHeight="1" x14ac:dyDescent="0.3">
      <c r="A228" s="20" t="s">
        <v>5</v>
      </c>
      <c r="B228" s="22" t="s">
        <v>166</v>
      </c>
      <c r="C228" s="23" t="s">
        <v>3</v>
      </c>
      <c r="D228" s="8"/>
      <c r="E228" s="24"/>
      <c r="F228" s="25"/>
    </row>
    <row r="229" spans="1:7" ht="13.5" customHeight="1" x14ac:dyDescent="0.3">
      <c r="A229" s="20" t="s">
        <v>5</v>
      </c>
      <c r="B229" s="22" t="s">
        <v>3</v>
      </c>
      <c r="C229" s="23" t="s">
        <v>3</v>
      </c>
      <c r="D229" s="8"/>
      <c r="E229" s="24"/>
      <c r="F229" s="25"/>
    </row>
    <row r="230" spans="1:7" ht="13.5" customHeight="1" x14ac:dyDescent="0.3">
      <c r="A230" s="20" t="s">
        <v>14</v>
      </c>
      <c r="B230" s="26" t="s">
        <v>167</v>
      </c>
      <c r="C230" s="23" t="s">
        <v>3</v>
      </c>
      <c r="D230" s="27" t="s">
        <v>3</v>
      </c>
      <c r="E230" s="24"/>
      <c r="F230" s="25"/>
    </row>
    <row r="231" spans="1:7" ht="13.5" customHeight="1" x14ac:dyDescent="0.3">
      <c r="A231" s="20" t="s">
        <v>5</v>
      </c>
      <c r="B231" s="26" t="s">
        <v>168</v>
      </c>
      <c r="C231" s="23" t="s">
        <v>3</v>
      </c>
      <c r="D231" s="27" t="s">
        <v>3</v>
      </c>
      <c r="E231" s="24"/>
      <c r="F231" s="25"/>
    </row>
    <row r="232" spans="1:7" ht="13.5" customHeight="1" x14ac:dyDescent="0.3">
      <c r="A232" s="20" t="s">
        <v>5</v>
      </c>
      <c r="B232" s="26" t="s">
        <v>169</v>
      </c>
      <c r="C232" s="31">
        <v>1</v>
      </c>
      <c r="D232" s="27" t="s">
        <v>84</v>
      </c>
      <c r="E232" s="32"/>
      <c r="F232" s="25">
        <f>ROUND(IF(ISNUMBER(C232), VALUE(C232), 1) * VALUE(E232),2)</f>
        <v>0</v>
      </c>
      <c r="G232" s="29" t="s">
        <v>170</v>
      </c>
    </row>
    <row r="233" spans="1:7" ht="13.5" customHeight="1" x14ac:dyDescent="0.3">
      <c r="A233" s="20" t="s">
        <v>5</v>
      </c>
      <c r="B233" s="26" t="s">
        <v>3</v>
      </c>
      <c r="C233" s="23" t="s">
        <v>3</v>
      </c>
      <c r="D233" s="27" t="s">
        <v>3</v>
      </c>
      <c r="E233" s="24"/>
      <c r="F233" s="25"/>
    </row>
    <row r="234" spans="1:7" ht="13.5" customHeight="1" x14ac:dyDescent="0.3">
      <c r="A234" s="20" t="s">
        <v>5</v>
      </c>
      <c r="B234" s="22" t="s">
        <v>171</v>
      </c>
      <c r="C234" s="23" t="s">
        <v>3</v>
      </c>
      <c r="D234" s="8"/>
      <c r="E234" s="24"/>
      <c r="F234" s="25"/>
    </row>
    <row r="235" spans="1:7" ht="13.5" customHeight="1" x14ac:dyDescent="0.3">
      <c r="A235" s="20" t="s">
        <v>5</v>
      </c>
      <c r="B235" s="22" t="s">
        <v>165</v>
      </c>
      <c r="C235" s="23" t="s">
        <v>3</v>
      </c>
      <c r="D235" s="8"/>
      <c r="E235" s="24"/>
      <c r="F235" s="25"/>
    </row>
    <row r="236" spans="1:7" ht="13.5" customHeight="1" x14ac:dyDescent="0.3">
      <c r="A236" s="20" t="s">
        <v>5</v>
      </c>
      <c r="B236" s="22" t="s">
        <v>166</v>
      </c>
      <c r="C236" s="23" t="s">
        <v>3</v>
      </c>
      <c r="D236" s="8"/>
      <c r="E236" s="24"/>
      <c r="F236" s="25"/>
    </row>
    <row r="237" spans="1:7" ht="13.5" customHeight="1" x14ac:dyDescent="0.3">
      <c r="A237" s="20" t="s">
        <v>5</v>
      </c>
      <c r="B237" s="22" t="s">
        <v>3</v>
      </c>
      <c r="C237" s="23" t="s">
        <v>3</v>
      </c>
      <c r="D237" s="8"/>
      <c r="E237" s="24"/>
      <c r="F237" s="25"/>
    </row>
    <row r="238" spans="1:7" ht="13.5" customHeight="1" x14ac:dyDescent="0.3">
      <c r="A238" s="20" t="s">
        <v>20</v>
      </c>
      <c r="B238" s="26" t="s">
        <v>172</v>
      </c>
      <c r="C238" s="31">
        <v>1</v>
      </c>
      <c r="D238" s="27" t="s">
        <v>84</v>
      </c>
      <c r="E238" s="32"/>
      <c r="F238" s="25">
        <f>ROUND(IF(ISNUMBER(C238), VALUE(C238), 1) * VALUE(E238),2)</f>
        <v>0</v>
      </c>
      <c r="G238" s="29" t="s">
        <v>173</v>
      </c>
    </row>
    <row r="239" spans="1:7" ht="13.5" customHeight="1" x14ac:dyDescent="0.3">
      <c r="A239" s="20" t="s">
        <v>5</v>
      </c>
      <c r="B239" s="26" t="s">
        <v>3</v>
      </c>
      <c r="C239" s="23" t="s">
        <v>3</v>
      </c>
      <c r="D239" s="27" t="s">
        <v>3</v>
      </c>
      <c r="E239" s="24"/>
      <c r="F239" s="25"/>
    </row>
    <row r="240" spans="1:7" ht="13.5" customHeight="1" x14ac:dyDescent="0.3">
      <c r="A240" s="20" t="s">
        <v>26</v>
      </c>
      <c r="B240" s="26" t="s">
        <v>174</v>
      </c>
      <c r="C240" s="31">
        <v>1</v>
      </c>
      <c r="D240" s="27" t="s">
        <v>84</v>
      </c>
      <c r="E240" s="32"/>
      <c r="F240" s="25">
        <f>ROUND(IF(ISNUMBER(C240), VALUE(C240), 1) * VALUE(E240),2)</f>
        <v>0</v>
      </c>
      <c r="G240" s="29" t="s">
        <v>175</v>
      </c>
    </row>
    <row r="241" spans="1:7" ht="13.5" customHeight="1" x14ac:dyDescent="0.3">
      <c r="A241" s="20" t="s">
        <v>5</v>
      </c>
      <c r="B241" s="26" t="s">
        <v>3</v>
      </c>
      <c r="C241" s="23" t="s">
        <v>3</v>
      </c>
      <c r="D241" s="27" t="s">
        <v>3</v>
      </c>
      <c r="E241" s="24"/>
      <c r="F241" s="25"/>
    </row>
    <row r="242" spans="1:7" ht="13.5" customHeight="1" x14ac:dyDescent="0.3">
      <c r="A242" s="20" t="s">
        <v>31</v>
      </c>
      <c r="B242" s="26" t="s">
        <v>176</v>
      </c>
      <c r="C242" s="31">
        <v>1</v>
      </c>
      <c r="D242" s="27" t="s">
        <v>84</v>
      </c>
      <c r="E242" s="32"/>
      <c r="F242" s="25">
        <f>ROUND(IF(ISNUMBER(C242), VALUE(C242), 1) * VALUE(E242),2)</f>
        <v>0</v>
      </c>
      <c r="G242" s="29" t="s">
        <v>177</v>
      </c>
    </row>
    <row r="243" spans="1:7" ht="13.5" customHeight="1" x14ac:dyDescent="0.3">
      <c r="A243" s="20" t="s">
        <v>5</v>
      </c>
      <c r="B243" s="26" t="s">
        <v>3</v>
      </c>
      <c r="C243" s="23" t="s">
        <v>3</v>
      </c>
      <c r="D243" s="27" t="s">
        <v>3</v>
      </c>
      <c r="E243" s="24"/>
      <c r="F243" s="25"/>
    </row>
    <row r="244" spans="1:7" ht="13.5" customHeight="1" x14ac:dyDescent="0.3">
      <c r="A244" s="20" t="s">
        <v>36</v>
      </c>
      <c r="B244" s="26" t="s">
        <v>178</v>
      </c>
      <c r="C244" s="31">
        <v>4</v>
      </c>
      <c r="D244" s="27" t="s">
        <v>84</v>
      </c>
      <c r="E244" s="32"/>
      <c r="F244" s="25">
        <f>ROUND(IF(ISNUMBER(C244), VALUE(C244), 1) * VALUE(E244),2)</f>
        <v>0</v>
      </c>
      <c r="G244" s="29" t="s">
        <v>179</v>
      </c>
    </row>
    <row r="245" spans="1:7" ht="13.5" customHeight="1" x14ac:dyDescent="0.3">
      <c r="A245" s="20" t="s">
        <v>5</v>
      </c>
      <c r="B245" s="26" t="s">
        <v>3</v>
      </c>
      <c r="C245" s="23" t="s">
        <v>3</v>
      </c>
      <c r="D245" s="27" t="s">
        <v>3</v>
      </c>
      <c r="E245" s="24"/>
      <c r="F245" s="25"/>
    </row>
    <row r="246" spans="1:7" ht="13.5" customHeight="1" x14ac:dyDescent="0.3">
      <c r="A246" s="20" t="s">
        <v>5</v>
      </c>
      <c r="B246" s="22" t="s">
        <v>180</v>
      </c>
      <c r="C246" s="23" t="s">
        <v>3</v>
      </c>
      <c r="D246" s="8"/>
      <c r="E246" s="24"/>
      <c r="F246" s="25"/>
    </row>
    <row r="247" spans="1:7" ht="13.5" customHeight="1" x14ac:dyDescent="0.3">
      <c r="A247" s="20" t="s">
        <v>5</v>
      </c>
      <c r="B247" s="22" t="s">
        <v>181</v>
      </c>
      <c r="C247" s="23" t="s">
        <v>3</v>
      </c>
      <c r="D247" s="8"/>
      <c r="E247" s="24"/>
      <c r="F247" s="25"/>
    </row>
    <row r="248" spans="1:7" ht="13.5" customHeight="1" x14ac:dyDescent="0.3">
      <c r="A248" s="20" t="s">
        <v>5</v>
      </c>
      <c r="B248" s="22" t="s">
        <v>182</v>
      </c>
      <c r="C248" s="23" t="s">
        <v>3</v>
      </c>
      <c r="D248" s="8"/>
      <c r="E248" s="24"/>
      <c r="F248" s="25"/>
    </row>
    <row r="249" spans="1:7" ht="13.5" customHeight="1" x14ac:dyDescent="0.3">
      <c r="A249" s="20" t="s">
        <v>5</v>
      </c>
      <c r="B249" s="22" t="s">
        <v>3</v>
      </c>
      <c r="C249" s="23" t="s">
        <v>3</v>
      </c>
      <c r="D249" s="8"/>
      <c r="E249" s="24"/>
      <c r="F249" s="25"/>
    </row>
    <row r="250" spans="1:7" ht="13.5" customHeight="1" x14ac:dyDescent="0.3">
      <c r="A250" s="20" t="s">
        <v>39</v>
      </c>
      <c r="B250" s="26" t="s">
        <v>183</v>
      </c>
      <c r="C250" s="23" t="s">
        <v>3</v>
      </c>
      <c r="D250" s="27" t="s">
        <v>3</v>
      </c>
      <c r="E250" s="24"/>
      <c r="F250" s="25"/>
    </row>
    <row r="251" spans="1:7" ht="13.5" customHeight="1" x14ac:dyDescent="0.3">
      <c r="A251" s="20" t="s">
        <v>5</v>
      </c>
      <c r="B251" s="26" t="s">
        <v>168</v>
      </c>
      <c r="C251" s="23" t="s">
        <v>3</v>
      </c>
      <c r="D251" s="27" t="s">
        <v>3</v>
      </c>
      <c r="E251" s="24"/>
      <c r="F251" s="25"/>
    </row>
    <row r="252" spans="1:7" ht="13.5" customHeight="1" x14ac:dyDescent="0.3">
      <c r="A252" s="20" t="s">
        <v>5</v>
      </c>
      <c r="B252" s="26" t="s">
        <v>184</v>
      </c>
      <c r="C252" s="31">
        <v>1</v>
      </c>
      <c r="D252" s="27" t="s">
        <v>84</v>
      </c>
      <c r="E252" s="32"/>
      <c r="F252" s="25">
        <f>ROUND(IF(ISNUMBER(C252), VALUE(C252), 1) * VALUE(E252),2)</f>
        <v>0</v>
      </c>
      <c r="G252" s="29" t="s">
        <v>185</v>
      </c>
    </row>
    <row r="253" spans="1:7" ht="168" customHeight="1" x14ac:dyDescent="0.3">
      <c r="A253" s="20" t="s">
        <v>5</v>
      </c>
      <c r="B253" s="26" t="s">
        <v>3</v>
      </c>
      <c r="C253" s="23" t="s">
        <v>3</v>
      </c>
      <c r="D253" s="27" t="s">
        <v>3</v>
      </c>
      <c r="E253" s="24"/>
      <c r="F253" s="25"/>
    </row>
    <row r="254" spans="1:7" ht="12.75" customHeight="1" x14ac:dyDescent="0.3">
      <c r="E254" s="33" t="s">
        <v>46</v>
      </c>
      <c r="F254" s="34">
        <f>SUM(F218:F253)</f>
        <v>0</v>
      </c>
    </row>
    <row r="255" spans="1:7" ht="12.75" customHeight="1" x14ac:dyDescent="0.3"/>
    <row r="256" spans="1:7" ht="12.75" customHeight="1" x14ac:dyDescent="0.3">
      <c r="A256" s="35" t="s">
        <v>186</v>
      </c>
    </row>
    <row r="257" spans="1:7" ht="12.75" customHeight="1" x14ac:dyDescent="0.3">
      <c r="A257" s="36" t="s">
        <v>3</v>
      </c>
    </row>
    <row r="258" spans="1:7" ht="12.75" customHeight="1" x14ac:dyDescent="0.3"/>
    <row r="259" spans="1:7" ht="12.75" customHeight="1" x14ac:dyDescent="0.3">
      <c r="E259" s="1" t="s">
        <v>1</v>
      </c>
    </row>
    <row r="260" spans="1:7" ht="12.75" customHeight="1" x14ac:dyDescent="0.3">
      <c r="E260" s="1" t="s">
        <v>2</v>
      </c>
    </row>
    <row r="261" spans="1:7" ht="12.75" customHeight="1" x14ac:dyDescent="0.3">
      <c r="E261" s="1" t="s">
        <v>3</v>
      </c>
    </row>
    <row r="262" spans="1:7" ht="12.75" customHeight="1" x14ac:dyDescent="0.3">
      <c r="A262" s="6" t="s">
        <v>4</v>
      </c>
      <c r="B262" s="5"/>
      <c r="C262" s="5"/>
      <c r="D262" s="5"/>
      <c r="E262" s="4"/>
      <c r="F262" s="7" t="s">
        <v>3</v>
      </c>
    </row>
    <row r="263" spans="1:7" ht="13.5" customHeight="1" x14ac:dyDescent="0.3">
      <c r="A263" s="20" t="s">
        <v>5</v>
      </c>
      <c r="B263" s="22" t="s">
        <v>187</v>
      </c>
      <c r="C263" s="23" t="s">
        <v>3</v>
      </c>
      <c r="D263" s="8"/>
      <c r="E263" s="24"/>
      <c r="F263" s="25"/>
    </row>
    <row r="264" spans="1:7" ht="13.5" customHeight="1" x14ac:dyDescent="0.3">
      <c r="A264" s="20" t="s">
        <v>5</v>
      </c>
      <c r="B264" s="22" t="s">
        <v>188</v>
      </c>
      <c r="C264" s="23" t="s">
        <v>3</v>
      </c>
      <c r="D264" s="8"/>
      <c r="E264" s="24"/>
      <c r="F264" s="25"/>
    </row>
    <row r="265" spans="1:7" ht="13.5" customHeight="1" x14ac:dyDescent="0.3">
      <c r="A265" s="20" t="s">
        <v>5</v>
      </c>
      <c r="B265" s="22" t="s">
        <v>189</v>
      </c>
      <c r="C265" s="23" t="s">
        <v>3</v>
      </c>
      <c r="D265" s="8"/>
      <c r="E265" s="24"/>
      <c r="F265" s="25"/>
    </row>
    <row r="266" spans="1:7" ht="13.5" customHeight="1" x14ac:dyDescent="0.3">
      <c r="A266" s="20" t="s">
        <v>5</v>
      </c>
      <c r="B266" s="22" t="s">
        <v>190</v>
      </c>
      <c r="C266" s="23" t="s">
        <v>3</v>
      </c>
      <c r="D266" s="8"/>
      <c r="E266" s="24"/>
      <c r="F266" s="25"/>
    </row>
    <row r="267" spans="1:7" ht="13.5" customHeight="1" x14ac:dyDescent="0.3">
      <c r="A267" s="20" t="s">
        <v>5</v>
      </c>
      <c r="B267" s="22" t="s">
        <v>191</v>
      </c>
      <c r="C267" s="23" t="s">
        <v>3</v>
      </c>
      <c r="D267" s="8"/>
      <c r="E267" s="24"/>
      <c r="F267" s="25"/>
    </row>
    <row r="268" spans="1:7" ht="13.5" customHeight="1" x14ac:dyDescent="0.3">
      <c r="A268" s="20" t="s">
        <v>5</v>
      </c>
      <c r="B268" s="22" t="s">
        <v>192</v>
      </c>
      <c r="C268" s="23" t="s">
        <v>3</v>
      </c>
      <c r="D268" s="8"/>
      <c r="E268" s="24"/>
      <c r="F268" s="25"/>
    </row>
    <row r="269" spans="1:7" ht="13.5" customHeight="1" x14ac:dyDescent="0.3">
      <c r="A269" s="20" t="s">
        <v>5</v>
      </c>
      <c r="B269" s="22" t="s">
        <v>3</v>
      </c>
      <c r="C269" s="23" t="s">
        <v>3</v>
      </c>
      <c r="D269" s="8"/>
      <c r="E269" s="24"/>
      <c r="F269" s="25"/>
    </row>
    <row r="270" spans="1:7" ht="13.5" customHeight="1" x14ac:dyDescent="0.3">
      <c r="A270" s="20" t="s">
        <v>14</v>
      </c>
      <c r="B270" s="26" t="s">
        <v>193</v>
      </c>
      <c r="C270" s="23" t="s">
        <v>3</v>
      </c>
      <c r="D270" s="27" t="s">
        <v>3</v>
      </c>
      <c r="E270" s="24"/>
      <c r="F270" s="25"/>
    </row>
    <row r="271" spans="1:7" ht="13.5" customHeight="1" x14ac:dyDescent="0.3">
      <c r="A271" s="20" t="s">
        <v>5</v>
      </c>
      <c r="B271" s="26" t="s">
        <v>194</v>
      </c>
      <c r="C271" s="31">
        <v>11</v>
      </c>
      <c r="D271" s="27" t="s">
        <v>84</v>
      </c>
      <c r="E271" s="32"/>
      <c r="F271" s="25">
        <f>ROUND(IF(ISNUMBER(C271), VALUE(C271), 1) * VALUE(E271),2)</f>
        <v>0</v>
      </c>
      <c r="G271" s="29" t="s">
        <v>195</v>
      </c>
    </row>
    <row r="272" spans="1:7" ht="13.5" customHeight="1" x14ac:dyDescent="0.3">
      <c r="A272" s="20" t="s">
        <v>5</v>
      </c>
      <c r="B272" s="26" t="s">
        <v>3</v>
      </c>
      <c r="C272" s="23" t="s">
        <v>3</v>
      </c>
      <c r="D272" s="27" t="s">
        <v>3</v>
      </c>
      <c r="E272" s="24"/>
      <c r="F272" s="25"/>
    </row>
    <row r="273" spans="1:7" ht="15" customHeight="1" x14ac:dyDescent="0.3">
      <c r="A273" s="15" t="s">
        <v>5</v>
      </c>
      <c r="B273" s="16" t="s">
        <v>196</v>
      </c>
      <c r="C273" s="17" t="s">
        <v>3</v>
      </c>
      <c r="D273" s="5"/>
      <c r="E273" s="18"/>
      <c r="F273" s="19"/>
    </row>
    <row r="274" spans="1:7" ht="15" customHeight="1" x14ac:dyDescent="0.3">
      <c r="A274" s="15" t="s">
        <v>5</v>
      </c>
      <c r="B274" s="16" t="s">
        <v>197</v>
      </c>
      <c r="C274" s="17" t="s">
        <v>3</v>
      </c>
      <c r="D274" s="5"/>
      <c r="E274" s="18"/>
      <c r="F274" s="19"/>
    </row>
    <row r="275" spans="1:7" ht="15" customHeight="1" x14ac:dyDescent="0.3">
      <c r="A275" s="15" t="s">
        <v>5</v>
      </c>
      <c r="B275" s="16" t="s">
        <v>3</v>
      </c>
      <c r="C275" s="17" t="s">
        <v>3</v>
      </c>
      <c r="D275" s="5"/>
      <c r="E275" s="18"/>
      <c r="F275" s="19"/>
    </row>
    <row r="276" spans="1:7" ht="14.25" customHeight="1" x14ac:dyDescent="0.3">
      <c r="A276" s="20" t="s">
        <v>5</v>
      </c>
      <c r="B276" s="21" t="s">
        <v>198</v>
      </c>
      <c r="C276" s="23" t="s">
        <v>3</v>
      </c>
      <c r="D276" s="8"/>
      <c r="E276" s="24"/>
      <c r="F276" s="25"/>
    </row>
    <row r="277" spans="1:7" ht="14.25" customHeight="1" x14ac:dyDescent="0.3">
      <c r="A277" s="20" t="s">
        <v>5</v>
      </c>
      <c r="B277" s="21" t="s">
        <v>3</v>
      </c>
      <c r="C277" s="23" t="s">
        <v>3</v>
      </c>
      <c r="D277" s="8"/>
      <c r="E277" s="24"/>
      <c r="F277" s="25"/>
    </row>
    <row r="278" spans="1:7" ht="13.5" customHeight="1" x14ac:dyDescent="0.3">
      <c r="A278" s="20" t="s">
        <v>5</v>
      </c>
      <c r="B278" s="22" t="s">
        <v>199</v>
      </c>
      <c r="C278" s="23" t="s">
        <v>3</v>
      </c>
      <c r="D278" s="8"/>
      <c r="E278" s="24"/>
      <c r="F278" s="25"/>
    </row>
    <row r="279" spans="1:7" ht="13.5" customHeight="1" x14ac:dyDescent="0.3">
      <c r="A279" s="20" t="s">
        <v>5</v>
      </c>
      <c r="B279" s="22" t="s">
        <v>3</v>
      </c>
      <c r="C279" s="23" t="s">
        <v>3</v>
      </c>
      <c r="D279" s="8"/>
      <c r="E279" s="24"/>
      <c r="F279" s="25"/>
    </row>
    <row r="280" spans="1:7" ht="13.5" customHeight="1" x14ac:dyDescent="0.3">
      <c r="A280" s="20" t="s">
        <v>20</v>
      </c>
      <c r="B280" s="26" t="s">
        <v>200</v>
      </c>
      <c r="C280" s="23" t="s">
        <v>3</v>
      </c>
      <c r="D280" s="27" t="s">
        <v>3</v>
      </c>
      <c r="E280" s="24"/>
      <c r="F280" s="25"/>
    </row>
    <row r="281" spans="1:7" ht="13.5" customHeight="1" x14ac:dyDescent="0.3">
      <c r="A281" s="20" t="s">
        <v>5</v>
      </c>
      <c r="B281" s="26" t="s">
        <v>201</v>
      </c>
      <c r="C281" s="31">
        <v>42</v>
      </c>
      <c r="D281" s="27" t="s">
        <v>65</v>
      </c>
      <c r="E281" s="32"/>
      <c r="F281" s="25">
        <f>ROUND(IF(ISNUMBER(C281), VALUE(C281), 1) * VALUE(E281),2)</f>
        <v>0</v>
      </c>
      <c r="G281" s="29" t="s">
        <v>202</v>
      </c>
    </row>
    <row r="282" spans="1:7" ht="13.5" customHeight="1" x14ac:dyDescent="0.3">
      <c r="A282" s="20" t="s">
        <v>5</v>
      </c>
      <c r="B282" s="26" t="s">
        <v>3</v>
      </c>
      <c r="C282" s="23" t="s">
        <v>3</v>
      </c>
      <c r="D282" s="27" t="s">
        <v>3</v>
      </c>
      <c r="E282" s="24"/>
      <c r="F282" s="25"/>
    </row>
    <row r="283" spans="1:7" ht="13.5" customHeight="1" x14ac:dyDescent="0.3">
      <c r="A283" s="20" t="s">
        <v>26</v>
      </c>
      <c r="B283" s="30" t="s">
        <v>203</v>
      </c>
      <c r="C283" s="31">
        <v>11</v>
      </c>
      <c r="D283" s="27" t="s">
        <v>65</v>
      </c>
      <c r="E283" s="32"/>
      <c r="F283" s="25">
        <f>ROUND(IF(ISNUMBER(C283), VALUE(C283), 1) * VALUE(E283),2)</f>
        <v>0</v>
      </c>
      <c r="G283" s="29" t="s">
        <v>204</v>
      </c>
    </row>
    <row r="284" spans="1:7" ht="368.25" customHeight="1" x14ac:dyDescent="0.3">
      <c r="A284" s="20" t="s">
        <v>5</v>
      </c>
      <c r="B284" s="30" t="s">
        <v>3</v>
      </c>
      <c r="C284" s="23" t="s">
        <v>3</v>
      </c>
      <c r="D284" s="27" t="s">
        <v>3</v>
      </c>
      <c r="E284" s="24"/>
      <c r="F284" s="25"/>
    </row>
    <row r="285" spans="1:7" ht="12.75" customHeight="1" x14ac:dyDescent="0.3">
      <c r="E285" s="33" t="s">
        <v>46</v>
      </c>
      <c r="F285" s="34">
        <f>SUM(F263:F284)</f>
        <v>0</v>
      </c>
    </row>
    <row r="286" spans="1:7" ht="12.75" customHeight="1" x14ac:dyDescent="0.3"/>
    <row r="287" spans="1:7" ht="12.75" customHeight="1" x14ac:dyDescent="0.3">
      <c r="A287" s="35" t="s">
        <v>205</v>
      </c>
    </row>
    <row r="288" spans="1:7" ht="12.75" customHeight="1" x14ac:dyDescent="0.3">
      <c r="A288" s="36" t="s">
        <v>3</v>
      </c>
    </row>
    <row r="289" spans="1:6" ht="12.75" customHeight="1" x14ac:dyDescent="0.3"/>
    <row r="290" spans="1:6" ht="12.75" customHeight="1" x14ac:dyDescent="0.3">
      <c r="E290" s="1" t="s">
        <v>1</v>
      </c>
    </row>
    <row r="291" spans="1:6" ht="12.75" customHeight="1" x14ac:dyDescent="0.3">
      <c r="E291" s="1" t="s">
        <v>2</v>
      </c>
    </row>
    <row r="292" spans="1:6" ht="12.75" customHeight="1" x14ac:dyDescent="0.3">
      <c r="E292" s="1" t="s">
        <v>3</v>
      </c>
    </row>
    <row r="293" spans="1:6" ht="12.75" customHeight="1" x14ac:dyDescent="0.3">
      <c r="A293" s="6" t="s">
        <v>4</v>
      </c>
      <c r="B293" s="5"/>
      <c r="C293" s="5"/>
      <c r="D293" s="5"/>
      <c r="E293" s="4"/>
      <c r="F293" s="7" t="s">
        <v>3</v>
      </c>
    </row>
    <row r="294" spans="1:6" x14ac:dyDescent="0.3">
      <c r="A294" s="2"/>
      <c r="B294" s="37" t="s">
        <v>206</v>
      </c>
      <c r="C294" s="3"/>
      <c r="D294" s="3"/>
      <c r="E294" s="2"/>
      <c r="F294" s="3"/>
    </row>
    <row r="295" spans="1:6" x14ac:dyDescent="0.3">
      <c r="A295" s="2"/>
      <c r="B295" s="3"/>
      <c r="C295" s="3"/>
      <c r="D295" s="3"/>
      <c r="E295" s="2"/>
      <c r="F295" s="3"/>
    </row>
    <row r="296" spans="1:6" ht="15.6" x14ac:dyDescent="0.3">
      <c r="A296" s="2"/>
      <c r="B296" s="38" t="s">
        <v>123</v>
      </c>
      <c r="C296" s="3"/>
      <c r="D296" s="3"/>
      <c r="E296" s="2"/>
      <c r="F296" s="39"/>
    </row>
    <row r="297" spans="1:6" x14ac:dyDescent="0.3">
      <c r="A297" s="2"/>
      <c r="B297" s="3"/>
      <c r="C297" s="3"/>
      <c r="D297" s="3"/>
      <c r="E297" s="2"/>
      <c r="F297" s="3"/>
    </row>
    <row r="298" spans="1:6" x14ac:dyDescent="0.3">
      <c r="A298" s="2"/>
      <c r="B298" s="23" t="s">
        <v>207</v>
      </c>
      <c r="C298" s="3"/>
      <c r="D298" s="3"/>
      <c r="E298" s="2"/>
      <c r="F298" s="39">
        <f>Bill3Page6</f>
        <v>0</v>
      </c>
    </row>
    <row r="299" spans="1:6" x14ac:dyDescent="0.3">
      <c r="A299" s="2"/>
      <c r="B299" s="3"/>
      <c r="C299" s="3"/>
      <c r="D299" s="3"/>
      <c r="E299" s="2"/>
      <c r="F299" s="3"/>
    </row>
    <row r="300" spans="1:6" x14ac:dyDescent="0.3">
      <c r="A300" s="2"/>
      <c r="B300" s="23" t="s">
        <v>208</v>
      </c>
      <c r="C300" s="3"/>
      <c r="D300" s="3"/>
      <c r="E300" s="2"/>
      <c r="F300" s="39">
        <f>Bill3Page7</f>
        <v>0</v>
      </c>
    </row>
    <row r="301" spans="1:6" ht="399.9" customHeight="1" x14ac:dyDescent="0.3">
      <c r="A301" s="2"/>
      <c r="B301" s="3"/>
      <c r="C301" s="3"/>
      <c r="D301" s="3"/>
      <c r="E301" s="2"/>
      <c r="F301" s="3"/>
    </row>
    <row r="302" spans="1:6" ht="150.6" customHeight="1" x14ac:dyDescent="0.3">
      <c r="A302" s="2"/>
      <c r="B302" s="3"/>
      <c r="C302" s="3"/>
      <c r="D302" s="3"/>
      <c r="E302" s="2"/>
      <c r="F302" s="3"/>
    </row>
    <row r="303" spans="1:6" ht="12.75" customHeight="1" x14ac:dyDescent="0.3">
      <c r="E303" s="33" t="s">
        <v>209</v>
      </c>
      <c r="F303" s="34">
        <f>SUM(F296:F302)</f>
        <v>0</v>
      </c>
    </row>
    <row r="304" spans="1:6" ht="12.75" customHeight="1" x14ac:dyDescent="0.3"/>
    <row r="305" spans="1:6" ht="12.75" customHeight="1" x14ac:dyDescent="0.3">
      <c r="A305" s="35" t="s">
        <v>210</v>
      </c>
    </row>
    <row r="306" spans="1:6" ht="12.75" customHeight="1" x14ac:dyDescent="0.3">
      <c r="A306" s="36" t="s">
        <v>3</v>
      </c>
    </row>
    <row r="307" spans="1:6" ht="12.75" customHeight="1" x14ac:dyDescent="0.3"/>
    <row r="308" spans="1:6" ht="12.75" customHeight="1" x14ac:dyDescent="0.3">
      <c r="E308" s="1" t="s">
        <v>1</v>
      </c>
    </row>
    <row r="309" spans="1:6" ht="12.75" customHeight="1" x14ac:dyDescent="0.3">
      <c r="E309" s="1" t="s">
        <v>2</v>
      </c>
    </row>
    <row r="310" spans="1:6" ht="12.75" customHeight="1" x14ac:dyDescent="0.3">
      <c r="E310" s="1" t="s">
        <v>3</v>
      </c>
    </row>
    <row r="311" spans="1:6" ht="12.75" customHeight="1" x14ac:dyDescent="0.3">
      <c r="A311" s="6" t="s">
        <v>4</v>
      </c>
      <c r="B311" s="5"/>
      <c r="C311" s="5"/>
      <c r="D311" s="5"/>
      <c r="E311" s="4"/>
      <c r="F311" s="7" t="s">
        <v>3</v>
      </c>
    </row>
    <row r="312" spans="1:6" ht="17.25" customHeight="1" x14ac:dyDescent="0.3">
      <c r="A312" s="10" t="s">
        <v>5</v>
      </c>
      <c r="B312" s="11" t="s">
        <v>211</v>
      </c>
      <c r="C312" s="12" t="s">
        <v>3</v>
      </c>
      <c r="D312" s="9"/>
      <c r="E312" s="13"/>
      <c r="F312" s="14"/>
    </row>
    <row r="313" spans="1:6" ht="17.25" customHeight="1" x14ac:dyDescent="0.3">
      <c r="A313" s="10" t="s">
        <v>5</v>
      </c>
      <c r="B313" s="11" t="s">
        <v>212</v>
      </c>
      <c r="C313" s="12" t="s">
        <v>3</v>
      </c>
      <c r="D313" s="9"/>
      <c r="E313" s="13"/>
      <c r="F313" s="14"/>
    </row>
    <row r="314" spans="1:6" ht="17.25" customHeight="1" x14ac:dyDescent="0.3">
      <c r="A314" s="10" t="s">
        <v>5</v>
      </c>
      <c r="B314" s="11" t="s">
        <v>3</v>
      </c>
      <c r="C314" s="12" t="s">
        <v>3</v>
      </c>
      <c r="D314" s="9"/>
      <c r="E314" s="13"/>
      <c r="F314" s="14"/>
    </row>
    <row r="315" spans="1:6" ht="15" customHeight="1" x14ac:dyDescent="0.3">
      <c r="A315" s="15" t="s">
        <v>5</v>
      </c>
      <c r="B315" s="16" t="s">
        <v>213</v>
      </c>
      <c r="C315" s="17" t="s">
        <v>3</v>
      </c>
      <c r="D315" s="5"/>
      <c r="E315" s="18"/>
      <c r="F315" s="19"/>
    </row>
    <row r="316" spans="1:6" ht="15" customHeight="1" x14ac:dyDescent="0.3">
      <c r="A316" s="15" t="s">
        <v>5</v>
      </c>
      <c r="B316" s="16" t="s">
        <v>214</v>
      </c>
      <c r="C316" s="17" t="s">
        <v>3</v>
      </c>
      <c r="D316" s="5"/>
      <c r="E316" s="18"/>
      <c r="F316" s="19"/>
    </row>
    <row r="317" spans="1:6" ht="15" customHeight="1" x14ac:dyDescent="0.3">
      <c r="A317" s="15" t="s">
        <v>5</v>
      </c>
      <c r="B317" s="16" t="s">
        <v>3</v>
      </c>
      <c r="C317" s="17" t="s">
        <v>3</v>
      </c>
      <c r="D317" s="5"/>
      <c r="E317" s="18"/>
      <c r="F317" s="19"/>
    </row>
    <row r="318" spans="1:6" ht="14.25" customHeight="1" x14ac:dyDescent="0.3">
      <c r="A318" s="20" t="s">
        <v>5</v>
      </c>
      <c r="B318" s="21" t="s">
        <v>215</v>
      </c>
      <c r="C318" s="23" t="s">
        <v>3</v>
      </c>
      <c r="D318" s="8"/>
      <c r="E318" s="24"/>
      <c r="F318" s="25"/>
    </row>
    <row r="319" spans="1:6" ht="14.25" customHeight="1" x14ac:dyDescent="0.3">
      <c r="A319" s="20" t="s">
        <v>5</v>
      </c>
      <c r="B319" s="21" t="s">
        <v>216</v>
      </c>
      <c r="C319" s="23" t="s">
        <v>3</v>
      </c>
      <c r="D319" s="8"/>
      <c r="E319" s="24"/>
      <c r="F319" s="25"/>
    </row>
    <row r="320" spans="1:6" ht="14.25" customHeight="1" x14ac:dyDescent="0.3">
      <c r="A320" s="20" t="s">
        <v>5</v>
      </c>
      <c r="B320" s="21" t="s">
        <v>217</v>
      </c>
      <c r="C320" s="23" t="s">
        <v>3</v>
      </c>
      <c r="D320" s="8"/>
      <c r="E320" s="24"/>
      <c r="F320" s="25"/>
    </row>
    <row r="321" spans="1:6" ht="14.25" customHeight="1" x14ac:dyDescent="0.3">
      <c r="A321" s="20" t="s">
        <v>5</v>
      </c>
      <c r="B321" s="21" t="s">
        <v>218</v>
      </c>
      <c r="C321" s="23" t="s">
        <v>3</v>
      </c>
      <c r="D321" s="8"/>
      <c r="E321" s="24"/>
      <c r="F321" s="25"/>
    </row>
    <row r="322" spans="1:6" ht="14.25" customHeight="1" x14ac:dyDescent="0.3">
      <c r="A322" s="20" t="s">
        <v>5</v>
      </c>
      <c r="B322" s="21" t="s">
        <v>219</v>
      </c>
      <c r="C322" s="23" t="s">
        <v>3</v>
      </c>
      <c r="D322" s="8"/>
      <c r="E322" s="24"/>
      <c r="F322" s="25"/>
    </row>
    <row r="323" spans="1:6" ht="14.25" customHeight="1" x14ac:dyDescent="0.3">
      <c r="A323" s="20" t="s">
        <v>5</v>
      </c>
      <c r="B323" s="21" t="s">
        <v>220</v>
      </c>
      <c r="C323" s="23" t="s">
        <v>3</v>
      </c>
      <c r="D323" s="8"/>
      <c r="E323" s="24"/>
      <c r="F323" s="25"/>
    </row>
    <row r="324" spans="1:6" ht="14.25" customHeight="1" x14ac:dyDescent="0.3">
      <c r="A324" s="20" t="s">
        <v>5</v>
      </c>
      <c r="B324" s="21" t="s">
        <v>221</v>
      </c>
      <c r="C324" s="23" t="s">
        <v>3</v>
      </c>
      <c r="D324" s="8"/>
      <c r="E324" s="24"/>
      <c r="F324" s="25"/>
    </row>
    <row r="325" spans="1:6" ht="14.25" customHeight="1" x14ac:dyDescent="0.3">
      <c r="A325" s="20" t="s">
        <v>5</v>
      </c>
      <c r="B325" s="21" t="s">
        <v>222</v>
      </c>
      <c r="C325" s="23" t="s">
        <v>3</v>
      </c>
      <c r="D325" s="8"/>
      <c r="E325" s="24"/>
      <c r="F325" s="25"/>
    </row>
    <row r="326" spans="1:6" ht="14.25" customHeight="1" x14ac:dyDescent="0.3">
      <c r="A326" s="20" t="s">
        <v>5</v>
      </c>
      <c r="B326" s="21" t="s">
        <v>223</v>
      </c>
      <c r="C326" s="23" t="s">
        <v>3</v>
      </c>
      <c r="D326" s="8"/>
      <c r="E326" s="24"/>
      <c r="F326" s="25"/>
    </row>
    <row r="327" spans="1:6" ht="14.25" customHeight="1" x14ac:dyDescent="0.3">
      <c r="A327" s="20" t="s">
        <v>5</v>
      </c>
      <c r="B327" s="21" t="s">
        <v>224</v>
      </c>
      <c r="C327" s="23" t="s">
        <v>3</v>
      </c>
      <c r="D327" s="8"/>
      <c r="E327" s="24"/>
      <c r="F327" s="25"/>
    </row>
    <row r="328" spans="1:6" ht="14.25" customHeight="1" x14ac:dyDescent="0.3">
      <c r="A328" s="20" t="s">
        <v>5</v>
      </c>
      <c r="B328" s="21" t="s">
        <v>225</v>
      </c>
      <c r="C328" s="23" t="s">
        <v>3</v>
      </c>
      <c r="D328" s="8"/>
      <c r="E328" s="24"/>
      <c r="F328" s="25"/>
    </row>
    <row r="329" spans="1:6" ht="14.25" customHeight="1" x14ac:dyDescent="0.3">
      <c r="A329" s="20" t="s">
        <v>5</v>
      </c>
      <c r="B329" s="21" t="s">
        <v>226</v>
      </c>
      <c r="C329" s="23" t="s">
        <v>3</v>
      </c>
      <c r="D329" s="8"/>
      <c r="E329" s="24"/>
      <c r="F329" s="25"/>
    </row>
    <row r="330" spans="1:6" ht="14.25" customHeight="1" x14ac:dyDescent="0.3">
      <c r="A330" s="20" t="s">
        <v>5</v>
      </c>
      <c r="B330" s="21" t="s">
        <v>3</v>
      </c>
      <c r="C330" s="23" t="s">
        <v>3</v>
      </c>
      <c r="D330" s="8"/>
      <c r="E330" s="24"/>
      <c r="F330" s="25"/>
    </row>
    <row r="331" spans="1:6" ht="13.5" customHeight="1" x14ac:dyDescent="0.3">
      <c r="A331" s="20" t="s">
        <v>5</v>
      </c>
      <c r="B331" s="22" t="s">
        <v>227</v>
      </c>
      <c r="C331" s="23" t="s">
        <v>3</v>
      </c>
      <c r="D331" s="8"/>
      <c r="E331" s="24"/>
      <c r="F331" s="25"/>
    </row>
    <row r="332" spans="1:6" ht="13.5" customHeight="1" x14ac:dyDescent="0.3">
      <c r="A332" s="20" t="s">
        <v>5</v>
      </c>
      <c r="B332" s="22" t="s">
        <v>3</v>
      </c>
      <c r="C332" s="23" t="s">
        <v>3</v>
      </c>
      <c r="D332" s="8"/>
      <c r="E332" s="24"/>
      <c r="F332" s="25"/>
    </row>
    <row r="333" spans="1:6" ht="13.5" customHeight="1" x14ac:dyDescent="0.3">
      <c r="A333" s="20" t="s">
        <v>14</v>
      </c>
      <c r="B333" s="26" t="s">
        <v>228</v>
      </c>
      <c r="C333" s="23" t="s">
        <v>3</v>
      </c>
      <c r="D333" s="27" t="s">
        <v>3</v>
      </c>
      <c r="E333" s="24"/>
      <c r="F333" s="25"/>
    </row>
    <row r="334" spans="1:6" ht="13.5" customHeight="1" x14ac:dyDescent="0.3">
      <c r="A334" s="20" t="s">
        <v>5</v>
      </c>
      <c r="B334" s="26" t="s">
        <v>229</v>
      </c>
      <c r="C334" s="23" t="s">
        <v>3</v>
      </c>
      <c r="D334" s="27" t="s">
        <v>3</v>
      </c>
      <c r="E334" s="24"/>
      <c r="F334" s="25"/>
    </row>
    <row r="335" spans="1:6" ht="13.5" customHeight="1" x14ac:dyDescent="0.3">
      <c r="A335" s="20" t="s">
        <v>5</v>
      </c>
      <c r="B335" s="26" t="s">
        <v>230</v>
      </c>
      <c r="C335" s="23" t="s">
        <v>3</v>
      </c>
      <c r="D335" s="27" t="s">
        <v>3</v>
      </c>
      <c r="E335" s="24"/>
      <c r="F335" s="25"/>
    </row>
    <row r="336" spans="1:6" ht="13.5" customHeight="1" x14ac:dyDescent="0.3">
      <c r="A336" s="20" t="s">
        <v>5</v>
      </c>
      <c r="B336" s="26" t="s">
        <v>231</v>
      </c>
      <c r="C336" s="23" t="s">
        <v>3</v>
      </c>
      <c r="D336" s="27" t="s">
        <v>3</v>
      </c>
      <c r="E336" s="24"/>
      <c r="F336" s="25"/>
    </row>
    <row r="337" spans="1:7" ht="13.5" customHeight="1" x14ac:dyDescent="0.3">
      <c r="A337" s="20" t="s">
        <v>5</v>
      </c>
      <c r="B337" s="26" t="s">
        <v>232</v>
      </c>
      <c r="C337" s="31">
        <v>18</v>
      </c>
      <c r="D337" s="27" t="s">
        <v>65</v>
      </c>
      <c r="E337" s="32"/>
      <c r="F337" s="25">
        <f>ROUND(IF(ISNUMBER(C337), VALUE(C337), 1) * VALUE(E337),2)</f>
        <v>0</v>
      </c>
      <c r="G337" s="29" t="s">
        <v>233</v>
      </c>
    </row>
    <row r="338" spans="1:7" ht="13.5" customHeight="1" x14ac:dyDescent="0.3">
      <c r="A338" s="20" t="s">
        <v>5</v>
      </c>
      <c r="B338" s="26" t="s">
        <v>3</v>
      </c>
      <c r="C338" s="23" t="s">
        <v>3</v>
      </c>
      <c r="D338" s="27" t="s">
        <v>3</v>
      </c>
      <c r="E338" s="24"/>
      <c r="F338" s="25"/>
    </row>
    <row r="339" spans="1:7" ht="13.5" customHeight="1" x14ac:dyDescent="0.3">
      <c r="A339" s="20" t="s">
        <v>20</v>
      </c>
      <c r="B339" s="30" t="s">
        <v>234</v>
      </c>
      <c r="C339" s="23" t="s">
        <v>3</v>
      </c>
      <c r="D339" s="27" t="s">
        <v>3</v>
      </c>
      <c r="E339" s="24"/>
      <c r="F339" s="25"/>
    </row>
    <row r="340" spans="1:7" ht="13.5" customHeight="1" x14ac:dyDescent="0.3">
      <c r="A340" s="20" t="s">
        <v>5</v>
      </c>
      <c r="B340" s="30" t="s">
        <v>235</v>
      </c>
      <c r="C340" s="31">
        <v>20</v>
      </c>
      <c r="D340" s="27" t="s">
        <v>65</v>
      </c>
      <c r="E340" s="32"/>
      <c r="F340" s="25">
        <f>ROUND(IF(ISNUMBER(C340), VALUE(C340), 1) * VALUE(E340),2)</f>
        <v>0</v>
      </c>
      <c r="G340" s="29" t="s">
        <v>236</v>
      </c>
    </row>
    <row r="341" spans="1:7" ht="13.5" customHeight="1" x14ac:dyDescent="0.3">
      <c r="A341" s="20" t="s">
        <v>5</v>
      </c>
      <c r="B341" s="30" t="s">
        <v>3</v>
      </c>
      <c r="C341" s="23" t="s">
        <v>3</v>
      </c>
      <c r="D341" s="27" t="s">
        <v>3</v>
      </c>
      <c r="E341" s="24"/>
      <c r="F341" s="25"/>
    </row>
    <row r="342" spans="1:7" ht="14.25" customHeight="1" x14ac:dyDescent="0.3">
      <c r="A342" s="20" t="s">
        <v>5</v>
      </c>
      <c r="B342" s="21" t="s">
        <v>237</v>
      </c>
      <c r="C342" s="23" t="s">
        <v>3</v>
      </c>
      <c r="D342" s="8"/>
      <c r="E342" s="24"/>
      <c r="F342" s="25"/>
    </row>
    <row r="343" spans="1:7" ht="14.25" customHeight="1" x14ac:dyDescent="0.3">
      <c r="A343" s="20" t="s">
        <v>5</v>
      </c>
      <c r="B343" s="21" t="s">
        <v>238</v>
      </c>
      <c r="C343" s="23" t="s">
        <v>3</v>
      </c>
      <c r="D343" s="8"/>
      <c r="E343" s="24"/>
      <c r="F343" s="25"/>
    </row>
    <row r="344" spans="1:7" ht="14.25" customHeight="1" x14ac:dyDescent="0.3">
      <c r="A344" s="20" t="s">
        <v>5</v>
      </c>
      <c r="B344" s="21" t="s">
        <v>239</v>
      </c>
      <c r="C344" s="23" t="s">
        <v>3</v>
      </c>
      <c r="D344" s="8"/>
      <c r="E344" s="24"/>
      <c r="F344" s="25"/>
    </row>
    <row r="345" spans="1:7" ht="14.25" customHeight="1" x14ac:dyDescent="0.3">
      <c r="A345" s="20" t="s">
        <v>5</v>
      </c>
      <c r="B345" s="21" t="s">
        <v>240</v>
      </c>
      <c r="C345" s="23" t="s">
        <v>3</v>
      </c>
      <c r="D345" s="8"/>
      <c r="E345" s="24"/>
      <c r="F345" s="25"/>
    </row>
    <row r="346" spans="1:7" ht="14.25" customHeight="1" x14ac:dyDescent="0.3">
      <c r="A346" s="20" t="s">
        <v>5</v>
      </c>
      <c r="B346" s="21" t="s">
        <v>241</v>
      </c>
      <c r="C346" s="23" t="s">
        <v>3</v>
      </c>
      <c r="D346" s="8"/>
      <c r="E346" s="24"/>
      <c r="F346" s="25"/>
    </row>
    <row r="347" spans="1:7" ht="14.25" customHeight="1" x14ac:dyDescent="0.3">
      <c r="A347" s="20" t="s">
        <v>5</v>
      </c>
      <c r="B347" s="21" t="s">
        <v>242</v>
      </c>
      <c r="C347" s="23" t="s">
        <v>3</v>
      </c>
      <c r="D347" s="8"/>
      <c r="E347" s="24"/>
      <c r="F347" s="25"/>
    </row>
    <row r="348" spans="1:7" ht="14.25" customHeight="1" x14ac:dyDescent="0.3">
      <c r="A348" s="20" t="s">
        <v>5</v>
      </c>
      <c r="B348" s="21" t="s">
        <v>151</v>
      </c>
      <c r="C348" s="23" t="s">
        <v>3</v>
      </c>
      <c r="D348" s="8"/>
      <c r="E348" s="24"/>
      <c r="F348" s="25"/>
    </row>
    <row r="349" spans="1:7" ht="14.25" customHeight="1" x14ac:dyDescent="0.3">
      <c r="A349" s="20" t="s">
        <v>5</v>
      </c>
      <c r="B349" s="21" t="s">
        <v>152</v>
      </c>
      <c r="C349" s="23" t="s">
        <v>3</v>
      </c>
      <c r="D349" s="8"/>
      <c r="E349" s="24"/>
      <c r="F349" s="25"/>
    </row>
    <row r="350" spans="1:7" ht="14.25" customHeight="1" x14ac:dyDescent="0.3">
      <c r="A350" s="20" t="s">
        <v>5</v>
      </c>
      <c r="B350" s="21" t="s">
        <v>3</v>
      </c>
      <c r="C350" s="23" t="s">
        <v>3</v>
      </c>
      <c r="D350" s="8"/>
      <c r="E350" s="24"/>
      <c r="F350" s="25"/>
    </row>
    <row r="351" spans="1:7" ht="13.5" customHeight="1" x14ac:dyDescent="0.3">
      <c r="A351" s="20" t="s">
        <v>5</v>
      </c>
      <c r="B351" s="22" t="s">
        <v>243</v>
      </c>
      <c r="C351" s="23" t="s">
        <v>3</v>
      </c>
      <c r="D351" s="8"/>
      <c r="E351" s="24"/>
      <c r="F351" s="25"/>
    </row>
    <row r="352" spans="1:7" ht="13.5" customHeight="1" x14ac:dyDescent="0.3">
      <c r="A352" s="20" t="s">
        <v>5</v>
      </c>
      <c r="B352" s="22" t="s">
        <v>3</v>
      </c>
      <c r="C352" s="23" t="s">
        <v>3</v>
      </c>
      <c r="D352" s="8"/>
      <c r="E352" s="24"/>
      <c r="F352" s="25"/>
    </row>
    <row r="353" spans="1:7" ht="13.5" customHeight="1" x14ac:dyDescent="0.3">
      <c r="A353" s="20" t="s">
        <v>26</v>
      </c>
      <c r="B353" s="26" t="s">
        <v>244</v>
      </c>
      <c r="C353" s="31">
        <v>45</v>
      </c>
      <c r="D353" s="27" t="s">
        <v>65</v>
      </c>
      <c r="E353" s="32"/>
      <c r="F353" s="25">
        <f>ROUND(IF(ISNUMBER(C353), VALUE(C353), 1) * VALUE(E353),2)</f>
        <v>0</v>
      </c>
      <c r="G353" s="29" t="s">
        <v>245</v>
      </c>
    </row>
    <row r="354" spans="1:7" ht="58.5" customHeight="1" x14ac:dyDescent="0.3">
      <c r="A354" s="20" t="s">
        <v>5</v>
      </c>
      <c r="B354" s="26" t="s">
        <v>3</v>
      </c>
      <c r="C354" s="23" t="s">
        <v>3</v>
      </c>
      <c r="D354" s="27" t="s">
        <v>3</v>
      </c>
      <c r="E354" s="24"/>
      <c r="F354" s="25"/>
    </row>
    <row r="355" spans="1:7" ht="12.75" customHeight="1" x14ac:dyDescent="0.3">
      <c r="E355" s="33" t="s">
        <v>46</v>
      </c>
      <c r="F355" s="34">
        <f>SUM(F312:F354)</f>
        <v>0</v>
      </c>
    </row>
    <row r="356" spans="1:7" ht="12.75" customHeight="1" x14ac:dyDescent="0.3"/>
    <row r="357" spans="1:7" ht="12.75" customHeight="1" x14ac:dyDescent="0.3">
      <c r="A357" s="35" t="s">
        <v>246</v>
      </c>
    </row>
    <row r="358" spans="1:7" ht="12.75" customHeight="1" x14ac:dyDescent="0.3">
      <c r="A358" s="36" t="s">
        <v>3</v>
      </c>
    </row>
    <row r="359" spans="1:7" ht="12.75" customHeight="1" x14ac:dyDescent="0.3"/>
    <row r="360" spans="1:7" ht="12.75" customHeight="1" x14ac:dyDescent="0.3">
      <c r="E360" s="1" t="s">
        <v>1</v>
      </c>
    </row>
    <row r="361" spans="1:7" ht="12.75" customHeight="1" x14ac:dyDescent="0.3">
      <c r="E361" s="1" t="s">
        <v>2</v>
      </c>
    </row>
    <row r="362" spans="1:7" ht="12.75" customHeight="1" x14ac:dyDescent="0.3">
      <c r="E362" s="1" t="s">
        <v>3</v>
      </c>
    </row>
    <row r="363" spans="1:7" ht="12.75" customHeight="1" x14ac:dyDescent="0.3">
      <c r="A363" s="6" t="s">
        <v>4</v>
      </c>
      <c r="B363" s="5"/>
      <c r="C363" s="5"/>
      <c r="D363" s="5"/>
      <c r="E363" s="4"/>
      <c r="F363" s="7" t="s">
        <v>3</v>
      </c>
    </row>
    <row r="364" spans="1:7" ht="13.5" customHeight="1" x14ac:dyDescent="0.3">
      <c r="A364" s="20" t="s">
        <v>5</v>
      </c>
      <c r="B364" s="22" t="s">
        <v>247</v>
      </c>
      <c r="C364" s="23" t="s">
        <v>3</v>
      </c>
      <c r="D364" s="8"/>
      <c r="E364" s="24"/>
      <c r="F364" s="25"/>
    </row>
    <row r="365" spans="1:7" ht="13.5" customHeight="1" x14ac:dyDescent="0.3">
      <c r="A365" s="20" t="s">
        <v>5</v>
      </c>
      <c r="B365" s="22" t="s">
        <v>248</v>
      </c>
      <c r="C365" s="23" t="s">
        <v>3</v>
      </c>
      <c r="D365" s="8"/>
      <c r="E365" s="24"/>
      <c r="F365" s="25"/>
    </row>
    <row r="366" spans="1:7" ht="13.5" customHeight="1" x14ac:dyDescent="0.3">
      <c r="A366" s="20" t="s">
        <v>5</v>
      </c>
      <c r="B366" s="22" t="s">
        <v>3</v>
      </c>
      <c r="C366" s="23" t="s">
        <v>3</v>
      </c>
      <c r="D366" s="8"/>
      <c r="E366" s="24"/>
      <c r="F366" s="25"/>
    </row>
    <row r="367" spans="1:7" ht="13.5" customHeight="1" x14ac:dyDescent="0.3">
      <c r="A367" s="20" t="s">
        <v>14</v>
      </c>
      <c r="B367" s="26" t="s">
        <v>249</v>
      </c>
      <c r="C367" s="31">
        <v>13</v>
      </c>
      <c r="D367" s="27" t="s">
        <v>65</v>
      </c>
      <c r="E367" s="32"/>
      <c r="F367" s="25">
        <f>ROUND(IF(ISNUMBER(C367), VALUE(C367), 1) * VALUE(E367),2)</f>
        <v>0</v>
      </c>
      <c r="G367" s="29" t="s">
        <v>250</v>
      </c>
    </row>
    <row r="368" spans="1:7" ht="13.5" customHeight="1" x14ac:dyDescent="0.3">
      <c r="A368" s="20" t="s">
        <v>5</v>
      </c>
      <c r="B368" s="26" t="s">
        <v>3</v>
      </c>
      <c r="C368" s="23" t="s">
        <v>3</v>
      </c>
      <c r="D368" s="27" t="s">
        <v>3</v>
      </c>
      <c r="E368" s="24"/>
      <c r="F368" s="25"/>
    </row>
    <row r="369" spans="1:7" ht="14.25" customHeight="1" x14ac:dyDescent="0.3">
      <c r="A369" s="20" t="s">
        <v>5</v>
      </c>
      <c r="B369" s="21" t="s">
        <v>251</v>
      </c>
      <c r="C369" s="23" t="s">
        <v>3</v>
      </c>
      <c r="D369" s="8"/>
      <c r="E369" s="24"/>
      <c r="F369" s="25"/>
    </row>
    <row r="370" spans="1:7" ht="14.25" customHeight="1" x14ac:dyDescent="0.3">
      <c r="A370" s="20" t="s">
        <v>5</v>
      </c>
      <c r="B370" s="21" t="s">
        <v>252</v>
      </c>
      <c r="C370" s="23" t="s">
        <v>3</v>
      </c>
      <c r="D370" s="8"/>
      <c r="E370" s="24"/>
      <c r="F370" s="25"/>
    </row>
    <row r="371" spans="1:7" ht="14.25" customHeight="1" x14ac:dyDescent="0.3">
      <c r="A371" s="20" t="s">
        <v>5</v>
      </c>
      <c r="B371" s="21" t="s">
        <v>253</v>
      </c>
      <c r="C371" s="23" t="s">
        <v>3</v>
      </c>
      <c r="D371" s="8"/>
      <c r="E371" s="24"/>
      <c r="F371" s="25"/>
    </row>
    <row r="372" spans="1:7" ht="14.25" customHeight="1" x14ac:dyDescent="0.3">
      <c r="A372" s="20" t="s">
        <v>5</v>
      </c>
      <c r="B372" s="21" t="s">
        <v>254</v>
      </c>
      <c r="C372" s="23" t="s">
        <v>3</v>
      </c>
      <c r="D372" s="8"/>
      <c r="E372" s="24"/>
      <c r="F372" s="25"/>
    </row>
    <row r="373" spans="1:7" ht="14.25" customHeight="1" x14ac:dyDescent="0.3">
      <c r="A373" s="20" t="s">
        <v>5</v>
      </c>
      <c r="B373" s="21" t="s">
        <v>226</v>
      </c>
      <c r="C373" s="23" t="s">
        <v>3</v>
      </c>
      <c r="D373" s="8"/>
      <c r="E373" s="24"/>
      <c r="F373" s="25"/>
    </row>
    <row r="374" spans="1:7" ht="14.25" customHeight="1" x14ac:dyDescent="0.3">
      <c r="A374" s="20" t="s">
        <v>5</v>
      </c>
      <c r="B374" s="21" t="s">
        <v>3</v>
      </c>
      <c r="C374" s="23" t="s">
        <v>3</v>
      </c>
      <c r="D374" s="8"/>
      <c r="E374" s="24"/>
      <c r="F374" s="25"/>
    </row>
    <row r="375" spans="1:7" ht="13.5" customHeight="1" x14ac:dyDescent="0.3">
      <c r="A375" s="20" t="s">
        <v>5</v>
      </c>
      <c r="B375" s="22" t="s">
        <v>243</v>
      </c>
      <c r="C375" s="23" t="s">
        <v>3</v>
      </c>
      <c r="D375" s="8"/>
      <c r="E375" s="24"/>
      <c r="F375" s="25"/>
    </row>
    <row r="376" spans="1:7" ht="13.5" customHeight="1" x14ac:dyDescent="0.3">
      <c r="A376" s="20" t="s">
        <v>5</v>
      </c>
      <c r="B376" s="22" t="s">
        <v>3</v>
      </c>
      <c r="C376" s="23" t="s">
        <v>3</v>
      </c>
      <c r="D376" s="8"/>
      <c r="E376" s="24"/>
      <c r="F376" s="25"/>
    </row>
    <row r="377" spans="1:7" ht="13.5" customHeight="1" x14ac:dyDescent="0.3">
      <c r="A377" s="20" t="s">
        <v>20</v>
      </c>
      <c r="B377" s="26" t="s">
        <v>255</v>
      </c>
      <c r="C377" s="31">
        <v>5</v>
      </c>
      <c r="D377" s="27" t="s">
        <v>65</v>
      </c>
      <c r="E377" s="32"/>
      <c r="F377" s="25">
        <f>ROUND(IF(ISNUMBER(C377), VALUE(C377), 1) * VALUE(E377),2)</f>
        <v>0</v>
      </c>
      <c r="G377" s="29" t="s">
        <v>256</v>
      </c>
    </row>
    <row r="378" spans="1:7" ht="13.5" customHeight="1" x14ac:dyDescent="0.3">
      <c r="A378" s="20" t="s">
        <v>5</v>
      </c>
      <c r="B378" s="26" t="s">
        <v>3</v>
      </c>
      <c r="C378" s="23" t="s">
        <v>3</v>
      </c>
      <c r="D378" s="27" t="s">
        <v>3</v>
      </c>
      <c r="E378" s="24"/>
      <c r="F378" s="25"/>
    </row>
    <row r="379" spans="1:7" ht="13.5" customHeight="1" x14ac:dyDescent="0.3">
      <c r="A379" s="20" t="s">
        <v>26</v>
      </c>
      <c r="B379" s="26" t="s">
        <v>257</v>
      </c>
      <c r="C379" s="31">
        <v>5</v>
      </c>
      <c r="D379" s="27" t="s">
        <v>65</v>
      </c>
      <c r="E379" s="32"/>
      <c r="F379" s="25">
        <f>ROUND(IF(ISNUMBER(C379), VALUE(C379), 1) * VALUE(E379),2)</f>
        <v>0</v>
      </c>
      <c r="G379" s="29" t="s">
        <v>258</v>
      </c>
    </row>
    <row r="380" spans="1:7" ht="13.5" customHeight="1" x14ac:dyDescent="0.3">
      <c r="A380" s="20" t="s">
        <v>5</v>
      </c>
      <c r="B380" s="26" t="s">
        <v>3</v>
      </c>
      <c r="C380" s="23" t="s">
        <v>3</v>
      </c>
      <c r="D380" s="27" t="s">
        <v>3</v>
      </c>
      <c r="E380" s="24"/>
      <c r="F380" s="25"/>
    </row>
    <row r="381" spans="1:7" ht="14.25" customHeight="1" x14ac:dyDescent="0.3">
      <c r="A381" s="20" t="s">
        <v>5</v>
      </c>
      <c r="B381" s="21" t="s">
        <v>259</v>
      </c>
      <c r="C381" s="23" t="s">
        <v>3</v>
      </c>
      <c r="D381" s="8"/>
      <c r="E381" s="24"/>
      <c r="F381" s="25"/>
    </row>
    <row r="382" spans="1:7" ht="14.25" customHeight="1" x14ac:dyDescent="0.3">
      <c r="A382" s="20" t="s">
        <v>5</v>
      </c>
      <c r="B382" s="21" t="s">
        <v>260</v>
      </c>
      <c r="C382" s="23" t="s">
        <v>3</v>
      </c>
      <c r="D382" s="8"/>
      <c r="E382" s="24"/>
      <c r="F382" s="25"/>
    </row>
    <row r="383" spans="1:7" ht="14.25" customHeight="1" x14ac:dyDescent="0.3">
      <c r="A383" s="20" t="s">
        <v>5</v>
      </c>
      <c r="B383" s="21" t="s">
        <v>261</v>
      </c>
      <c r="C383" s="23" t="s">
        <v>3</v>
      </c>
      <c r="D383" s="8"/>
      <c r="E383" s="24"/>
      <c r="F383" s="25"/>
    </row>
    <row r="384" spans="1:7" ht="14.25" customHeight="1" x14ac:dyDescent="0.3">
      <c r="A384" s="20" t="s">
        <v>5</v>
      </c>
      <c r="B384" s="21" t="s">
        <v>242</v>
      </c>
      <c r="C384" s="23" t="s">
        <v>3</v>
      </c>
      <c r="D384" s="8"/>
      <c r="E384" s="24"/>
      <c r="F384" s="25"/>
    </row>
    <row r="385" spans="1:7" ht="14.25" customHeight="1" x14ac:dyDescent="0.3">
      <c r="A385" s="20" t="s">
        <v>5</v>
      </c>
      <c r="B385" s="21" t="s">
        <v>151</v>
      </c>
      <c r="C385" s="23" t="s">
        <v>3</v>
      </c>
      <c r="D385" s="8"/>
      <c r="E385" s="24"/>
      <c r="F385" s="25"/>
    </row>
    <row r="386" spans="1:7" ht="14.25" customHeight="1" x14ac:dyDescent="0.3">
      <c r="A386" s="20" t="s">
        <v>5</v>
      </c>
      <c r="B386" s="21" t="s">
        <v>152</v>
      </c>
      <c r="C386" s="23" t="s">
        <v>3</v>
      </c>
      <c r="D386" s="8"/>
      <c r="E386" s="24"/>
      <c r="F386" s="25"/>
    </row>
    <row r="387" spans="1:7" ht="14.25" customHeight="1" x14ac:dyDescent="0.3">
      <c r="A387" s="20" t="s">
        <v>5</v>
      </c>
      <c r="B387" s="21" t="s">
        <v>3</v>
      </c>
      <c r="C387" s="23" t="s">
        <v>3</v>
      </c>
      <c r="D387" s="8"/>
      <c r="E387" s="24"/>
      <c r="F387" s="25"/>
    </row>
    <row r="388" spans="1:7" ht="13.5" customHeight="1" x14ac:dyDescent="0.3">
      <c r="A388" s="20" t="s">
        <v>5</v>
      </c>
      <c r="B388" s="22" t="s">
        <v>243</v>
      </c>
      <c r="C388" s="23" t="s">
        <v>3</v>
      </c>
      <c r="D388" s="8"/>
      <c r="E388" s="24"/>
      <c r="F388" s="25"/>
    </row>
    <row r="389" spans="1:7" ht="13.5" customHeight="1" x14ac:dyDescent="0.3">
      <c r="A389" s="20" t="s">
        <v>5</v>
      </c>
      <c r="B389" s="22" t="s">
        <v>3</v>
      </c>
      <c r="C389" s="23" t="s">
        <v>3</v>
      </c>
      <c r="D389" s="8"/>
      <c r="E389" s="24"/>
      <c r="F389" s="25"/>
    </row>
    <row r="390" spans="1:7" ht="13.5" customHeight="1" x14ac:dyDescent="0.3">
      <c r="A390" s="20" t="s">
        <v>31</v>
      </c>
      <c r="B390" s="26" t="s">
        <v>262</v>
      </c>
      <c r="C390" s="31">
        <v>55</v>
      </c>
      <c r="D390" s="27" t="s">
        <v>65</v>
      </c>
      <c r="E390" s="32"/>
      <c r="F390" s="25">
        <f>ROUND(IF(ISNUMBER(C390), VALUE(C390), 1) * VALUE(E390),2)</f>
        <v>0</v>
      </c>
      <c r="G390" s="29" t="s">
        <v>263</v>
      </c>
    </row>
    <row r="391" spans="1:7" ht="13.5" customHeight="1" x14ac:dyDescent="0.3">
      <c r="A391" s="20" t="s">
        <v>5</v>
      </c>
      <c r="B391" s="26" t="s">
        <v>3</v>
      </c>
      <c r="C391" s="23" t="s">
        <v>3</v>
      </c>
      <c r="D391" s="27" t="s">
        <v>3</v>
      </c>
      <c r="E391" s="24"/>
      <c r="F391" s="25"/>
    </row>
    <row r="392" spans="1:7" ht="13.5" customHeight="1" x14ac:dyDescent="0.3">
      <c r="A392" s="20" t="s">
        <v>36</v>
      </c>
      <c r="B392" s="26" t="s">
        <v>264</v>
      </c>
      <c r="C392" s="31">
        <v>5</v>
      </c>
      <c r="D392" s="27" t="s">
        <v>65</v>
      </c>
      <c r="E392" s="32"/>
      <c r="F392" s="25">
        <f>ROUND(IF(ISNUMBER(C392), VALUE(C392), 1) * VALUE(E392),2)</f>
        <v>0</v>
      </c>
      <c r="G392" s="29" t="s">
        <v>265</v>
      </c>
    </row>
    <row r="393" spans="1:7" ht="13.5" customHeight="1" x14ac:dyDescent="0.3">
      <c r="A393" s="20" t="s">
        <v>5</v>
      </c>
      <c r="B393" s="26" t="s">
        <v>3</v>
      </c>
      <c r="C393" s="23" t="s">
        <v>3</v>
      </c>
      <c r="D393" s="27" t="s">
        <v>3</v>
      </c>
      <c r="E393" s="24"/>
      <c r="F393" s="25"/>
    </row>
    <row r="394" spans="1:7" ht="14.25" customHeight="1" x14ac:dyDescent="0.3">
      <c r="A394" s="20" t="s">
        <v>5</v>
      </c>
      <c r="B394" s="21" t="s">
        <v>266</v>
      </c>
      <c r="C394" s="23" t="s">
        <v>3</v>
      </c>
      <c r="D394" s="8"/>
      <c r="E394" s="24"/>
      <c r="F394" s="25"/>
    </row>
    <row r="395" spans="1:7" ht="14.25" customHeight="1" x14ac:dyDescent="0.3">
      <c r="A395" s="20" t="s">
        <v>5</v>
      </c>
      <c r="B395" s="21" t="s">
        <v>267</v>
      </c>
      <c r="C395" s="23" t="s">
        <v>3</v>
      </c>
      <c r="D395" s="8"/>
      <c r="E395" s="24"/>
      <c r="F395" s="25"/>
    </row>
    <row r="396" spans="1:7" ht="14.25" customHeight="1" x14ac:dyDescent="0.3">
      <c r="A396" s="20" t="s">
        <v>5</v>
      </c>
      <c r="B396" s="21" t="s">
        <v>268</v>
      </c>
      <c r="C396" s="23" t="s">
        <v>3</v>
      </c>
      <c r="D396" s="8"/>
      <c r="E396" s="24"/>
      <c r="F396" s="25"/>
    </row>
    <row r="397" spans="1:7" ht="14.25" customHeight="1" x14ac:dyDescent="0.3">
      <c r="A397" s="20" t="s">
        <v>5</v>
      </c>
      <c r="B397" s="21" t="s">
        <v>269</v>
      </c>
      <c r="C397" s="23" t="s">
        <v>3</v>
      </c>
      <c r="D397" s="8"/>
      <c r="E397" s="24"/>
      <c r="F397" s="25"/>
    </row>
    <row r="398" spans="1:7" ht="14.25" customHeight="1" x14ac:dyDescent="0.3">
      <c r="A398" s="20" t="s">
        <v>5</v>
      </c>
      <c r="B398" s="21" t="s">
        <v>270</v>
      </c>
      <c r="C398" s="23" t="s">
        <v>3</v>
      </c>
      <c r="D398" s="8"/>
      <c r="E398" s="24"/>
      <c r="F398" s="25"/>
    </row>
    <row r="399" spans="1:7" ht="14.25" customHeight="1" x14ac:dyDescent="0.3">
      <c r="A399" s="20" t="s">
        <v>5</v>
      </c>
      <c r="B399" s="21" t="s">
        <v>271</v>
      </c>
      <c r="C399" s="23" t="s">
        <v>3</v>
      </c>
      <c r="D399" s="8"/>
      <c r="E399" s="24"/>
      <c r="F399" s="25"/>
    </row>
    <row r="400" spans="1:7" ht="14.25" customHeight="1" x14ac:dyDescent="0.3">
      <c r="A400" s="20" t="s">
        <v>5</v>
      </c>
      <c r="B400" s="21" t="s">
        <v>3</v>
      </c>
      <c r="C400" s="23" t="s">
        <v>3</v>
      </c>
      <c r="D400" s="8"/>
      <c r="E400" s="24"/>
      <c r="F400" s="25"/>
    </row>
    <row r="401" spans="1:7" ht="13.5" customHeight="1" x14ac:dyDescent="0.3">
      <c r="A401" s="20" t="s">
        <v>5</v>
      </c>
      <c r="B401" s="22" t="s">
        <v>272</v>
      </c>
      <c r="C401" s="23" t="s">
        <v>3</v>
      </c>
      <c r="D401" s="8"/>
      <c r="E401" s="24"/>
      <c r="F401" s="25"/>
    </row>
    <row r="402" spans="1:7" ht="13.5" customHeight="1" x14ac:dyDescent="0.3">
      <c r="A402" s="20" t="s">
        <v>5</v>
      </c>
      <c r="B402" s="22" t="s">
        <v>3</v>
      </c>
      <c r="C402" s="23" t="s">
        <v>3</v>
      </c>
      <c r="D402" s="8"/>
      <c r="E402" s="24"/>
      <c r="F402" s="25"/>
    </row>
    <row r="403" spans="1:7" ht="13.5" customHeight="1" x14ac:dyDescent="0.3">
      <c r="A403" s="20" t="s">
        <v>39</v>
      </c>
      <c r="B403" s="26" t="s">
        <v>273</v>
      </c>
      <c r="C403" s="31">
        <v>7</v>
      </c>
      <c r="D403" s="27" t="s">
        <v>65</v>
      </c>
      <c r="E403" s="32"/>
      <c r="F403" s="25">
        <f>ROUND(IF(ISNUMBER(C403), VALUE(C403), 1) * VALUE(E403),2)</f>
        <v>0</v>
      </c>
      <c r="G403" s="29" t="s">
        <v>274</v>
      </c>
    </row>
    <row r="404" spans="1:7" ht="102.75" customHeight="1" x14ac:dyDescent="0.3">
      <c r="A404" s="20" t="s">
        <v>5</v>
      </c>
      <c r="B404" s="26" t="s">
        <v>3</v>
      </c>
      <c r="C404" s="23" t="s">
        <v>3</v>
      </c>
      <c r="D404" s="27" t="s">
        <v>3</v>
      </c>
      <c r="E404" s="24"/>
      <c r="F404" s="25"/>
    </row>
    <row r="405" spans="1:7" ht="12.75" customHeight="1" x14ac:dyDescent="0.3">
      <c r="E405" s="33" t="s">
        <v>46</v>
      </c>
      <c r="F405" s="34">
        <f>SUM(F364:F404)</f>
        <v>0</v>
      </c>
    </row>
    <row r="406" spans="1:7" ht="12.75" customHeight="1" x14ac:dyDescent="0.3"/>
    <row r="407" spans="1:7" ht="12.75" customHeight="1" x14ac:dyDescent="0.3">
      <c r="A407" s="35" t="s">
        <v>275</v>
      </c>
    </row>
    <row r="408" spans="1:7" ht="12.75" customHeight="1" x14ac:dyDescent="0.3">
      <c r="A408" s="36" t="s">
        <v>3</v>
      </c>
    </row>
    <row r="409" spans="1:7" ht="12.75" customHeight="1" x14ac:dyDescent="0.3"/>
    <row r="410" spans="1:7" ht="12.75" customHeight="1" x14ac:dyDescent="0.3">
      <c r="E410" s="1" t="s">
        <v>1</v>
      </c>
    </row>
    <row r="411" spans="1:7" ht="12.75" customHeight="1" x14ac:dyDescent="0.3">
      <c r="E411" s="1" t="s">
        <v>2</v>
      </c>
    </row>
    <row r="412" spans="1:7" ht="12.75" customHeight="1" x14ac:dyDescent="0.3">
      <c r="E412" s="1" t="s">
        <v>3</v>
      </c>
    </row>
    <row r="413" spans="1:7" ht="12.75" customHeight="1" x14ac:dyDescent="0.3">
      <c r="A413" s="6" t="s">
        <v>4</v>
      </c>
      <c r="B413" s="5"/>
      <c r="C413" s="5"/>
      <c r="D413" s="5"/>
      <c r="E413" s="4"/>
      <c r="F413" s="7" t="s">
        <v>3</v>
      </c>
    </row>
    <row r="414" spans="1:7" ht="15" customHeight="1" x14ac:dyDescent="0.3">
      <c r="A414" s="15" t="s">
        <v>5</v>
      </c>
      <c r="B414" s="16" t="s">
        <v>276</v>
      </c>
      <c r="C414" s="17" t="s">
        <v>3</v>
      </c>
      <c r="D414" s="5"/>
      <c r="E414" s="18"/>
      <c r="F414" s="19"/>
    </row>
    <row r="415" spans="1:7" ht="15" customHeight="1" x14ac:dyDescent="0.3">
      <c r="A415" s="15" t="s">
        <v>5</v>
      </c>
      <c r="B415" s="16" t="s">
        <v>277</v>
      </c>
      <c r="C415" s="17" t="s">
        <v>3</v>
      </c>
      <c r="D415" s="5"/>
      <c r="E415" s="18"/>
      <c r="F415" s="19"/>
    </row>
    <row r="416" spans="1:7" ht="15" customHeight="1" x14ac:dyDescent="0.3">
      <c r="A416" s="15" t="s">
        <v>5</v>
      </c>
      <c r="B416" s="16" t="s">
        <v>3</v>
      </c>
      <c r="C416" s="17" t="s">
        <v>3</v>
      </c>
      <c r="D416" s="5"/>
      <c r="E416" s="18"/>
      <c r="F416" s="19"/>
    </row>
    <row r="417" spans="1:7" ht="14.25" customHeight="1" x14ac:dyDescent="0.3">
      <c r="A417" s="20" t="s">
        <v>5</v>
      </c>
      <c r="B417" s="21" t="s">
        <v>278</v>
      </c>
      <c r="C417" s="23" t="s">
        <v>3</v>
      </c>
      <c r="D417" s="8"/>
      <c r="E417" s="24"/>
      <c r="F417" s="25"/>
    </row>
    <row r="418" spans="1:7" ht="14.25" customHeight="1" x14ac:dyDescent="0.3">
      <c r="A418" s="20" t="s">
        <v>5</v>
      </c>
      <c r="B418" s="21" t="s">
        <v>279</v>
      </c>
      <c r="C418" s="23" t="s">
        <v>3</v>
      </c>
      <c r="D418" s="8"/>
      <c r="E418" s="24"/>
      <c r="F418" s="25"/>
    </row>
    <row r="419" spans="1:7" ht="14.25" customHeight="1" x14ac:dyDescent="0.3">
      <c r="A419" s="20" t="s">
        <v>5</v>
      </c>
      <c r="B419" s="21" t="s">
        <v>280</v>
      </c>
      <c r="C419" s="23" t="s">
        <v>3</v>
      </c>
      <c r="D419" s="8"/>
      <c r="E419" s="24"/>
      <c r="F419" s="25"/>
    </row>
    <row r="420" spans="1:7" ht="14.25" customHeight="1" x14ac:dyDescent="0.3">
      <c r="A420" s="20" t="s">
        <v>5</v>
      </c>
      <c r="B420" s="21" t="s">
        <v>281</v>
      </c>
      <c r="C420" s="23" t="s">
        <v>3</v>
      </c>
      <c r="D420" s="8"/>
      <c r="E420" s="24"/>
      <c r="F420" s="25"/>
    </row>
    <row r="421" spans="1:7" ht="14.25" customHeight="1" x14ac:dyDescent="0.3">
      <c r="A421" s="20" t="s">
        <v>5</v>
      </c>
      <c r="B421" s="21" t="s">
        <v>282</v>
      </c>
      <c r="C421" s="23" t="s">
        <v>3</v>
      </c>
      <c r="D421" s="8"/>
      <c r="E421" s="24"/>
      <c r="F421" s="25"/>
    </row>
    <row r="422" spans="1:7" ht="14.25" customHeight="1" x14ac:dyDescent="0.3">
      <c r="A422" s="20" t="s">
        <v>5</v>
      </c>
      <c r="B422" s="21" t="s">
        <v>283</v>
      </c>
      <c r="C422" s="23" t="s">
        <v>3</v>
      </c>
      <c r="D422" s="8"/>
      <c r="E422" s="24"/>
      <c r="F422" s="25"/>
    </row>
    <row r="423" spans="1:7" ht="14.25" customHeight="1" x14ac:dyDescent="0.3">
      <c r="A423" s="20" t="s">
        <v>5</v>
      </c>
      <c r="B423" s="21" t="s">
        <v>284</v>
      </c>
      <c r="C423" s="23" t="s">
        <v>3</v>
      </c>
      <c r="D423" s="8"/>
      <c r="E423" s="24"/>
      <c r="F423" s="25"/>
    </row>
    <row r="424" spans="1:7" ht="14.25" customHeight="1" x14ac:dyDescent="0.3">
      <c r="A424" s="20" t="s">
        <v>5</v>
      </c>
      <c r="B424" s="21" t="s">
        <v>285</v>
      </c>
      <c r="C424" s="23" t="s">
        <v>3</v>
      </c>
      <c r="D424" s="8"/>
      <c r="E424" s="24"/>
      <c r="F424" s="25"/>
    </row>
    <row r="425" spans="1:7" ht="14.25" customHeight="1" x14ac:dyDescent="0.3">
      <c r="A425" s="20" t="s">
        <v>5</v>
      </c>
      <c r="B425" s="21" t="s">
        <v>286</v>
      </c>
      <c r="C425" s="23" t="s">
        <v>3</v>
      </c>
      <c r="D425" s="8"/>
      <c r="E425" s="24"/>
      <c r="F425" s="25"/>
    </row>
    <row r="426" spans="1:7" ht="14.25" customHeight="1" x14ac:dyDescent="0.3">
      <c r="A426" s="20" t="s">
        <v>5</v>
      </c>
      <c r="B426" s="21" t="s">
        <v>287</v>
      </c>
      <c r="C426" s="23" t="s">
        <v>3</v>
      </c>
      <c r="D426" s="8"/>
      <c r="E426" s="24"/>
      <c r="F426" s="25"/>
    </row>
    <row r="427" spans="1:7" ht="14.25" customHeight="1" x14ac:dyDescent="0.3">
      <c r="A427" s="20" t="s">
        <v>5</v>
      </c>
      <c r="B427" s="21" t="s">
        <v>288</v>
      </c>
      <c r="C427" s="23" t="s">
        <v>3</v>
      </c>
      <c r="D427" s="8"/>
      <c r="E427" s="24"/>
      <c r="F427" s="25"/>
    </row>
    <row r="428" spans="1:7" ht="14.25" customHeight="1" x14ac:dyDescent="0.3">
      <c r="A428" s="20" t="s">
        <v>5</v>
      </c>
      <c r="B428" s="21" t="s">
        <v>289</v>
      </c>
      <c r="C428" s="23" t="s">
        <v>3</v>
      </c>
      <c r="D428" s="8"/>
      <c r="E428" s="24"/>
      <c r="F428" s="25"/>
    </row>
    <row r="429" spans="1:7" ht="14.25" customHeight="1" x14ac:dyDescent="0.3">
      <c r="A429" s="20" t="s">
        <v>5</v>
      </c>
      <c r="B429" s="21" t="s">
        <v>3</v>
      </c>
      <c r="C429" s="23" t="s">
        <v>3</v>
      </c>
      <c r="D429" s="8"/>
      <c r="E429" s="24"/>
      <c r="F429" s="25"/>
    </row>
    <row r="430" spans="1:7" ht="13.5" customHeight="1" x14ac:dyDescent="0.3">
      <c r="A430" s="20" t="s">
        <v>5</v>
      </c>
      <c r="B430" s="22" t="s">
        <v>290</v>
      </c>
      <c r="C430" s="23" t="s">
        <v>3</v>
      </c>
      <c r="D430" s="8"/>
      <c r="E430" s="24"/>
      <c r="F430" s="25"/>
    </row>
    <row r="431" spans="1:7" ht="13.5" customHeight="1" x14ac:dyDescent="0.3">
      <c r="A431" s="20" t="s">
        <v>5</v>
      </c>
      <c r="B431" s="22" t="s">
        <v>3</v>
      </c>
      <c r="C431" s="23" t="s">
        <v>3</v>
      </c>
      <c r="D431" s="8"/>
      <c r="E431" s="24"/>
      <c r="F431" s="25"/>
    </row>
    <row r="432" spans="1:7" ht="13.5" customHeight="1" x14ac:dyDescent="0.3">
      <c r="A432" s="20" t="s">
        <v>14</v>
      </c>
      <c r="B432" s="26" t="s">
        <v>291</v>
      </c>
      <c r="C432" s="31">
        <v>106</v>
      </c>
      <c r="D432" s="27" t="s">
        <v>34</v>
      </c>
      <c r="E432" s="32"/>
      <c r="F432" s="25">
        <f>ROUND(IF(ISNUMBER(C432), VALUE(C432), 1) * VALUE(E432),2)</f>
        <v>0</v>
      </c>
      <c r="G432" s="29" t="s">
        <v>292</v>
      </c>
    </row>
    <row r="433" spans="1:7" ht="13.5" customHeight="1" x14ac:dyDescent="0.3">
      <c r="A433" s="20" t="s">
        <v>5</v>
      </c>
      <c r="B433" s="26" t="s">
        <v>3</v>
      </c>
      <c r="C433" s="23" t="s">
        <v>3</v>
      </c>
      <c r="D433" s="27" t="s">
        <v>3</v>
      </c>
      <c r="E433" s="24"/>
      <c r="F433" s="25"/>
    </row>
    <row r="434" spans="1:7" ht="13.5" customHeight="1" x14ac:dyDescent="0.3">
      <c r="A434" s="20" t="s">
        <v>20</v>
      </c>
      <c r="B434" s="30" t="s">
        <v>293</v>
      </c>
      <c r="C434" s="31">
        <v>3</v>
      </c>
      <c r="D434" s="27" t="s">
        <v>65</v>
      </c>
      <c r="E434" s="32"/>
      <c r="F434" s="25">
        <f>ROUND(IF(ISNUMBER(C434), VALUE(C434), 1) * VALUE(E434),2)</f>
        <v>0</v>
      </c>
      <c r="G434" s="29" t="s">
        <v>294</v>
      </c>
    </row>
    <row r="435" spans="1:7" ht="13.5" customHeight="1" x14ac:dyDescent="0.3">
      <c r="A435" s="20" t="s">
        <v>5</v>
      </c>
      <c r="B435" s="30" t="s">
        <v>3</v>
      </c>
      <c r="C435" s="23" t="s">
        <v>3</v>
      </c>
      <c r="D435" s="27" t="s">
        <v>3</v>
      </c>
      <c r="E435" s="24"/>
      <c r="F435" s="25"/>
    </row>
    <row r="436" spans="1:7" ht="13.5" customHeight="1" x14ac:dyDescent="0.3">
      <c r="A436" s="20" t="s">
        <v>26</v>
      </c>
      <c r="B436" s="26" t="s">
        <v>295</v>
      </c>
      <c r="C436" s="23" t="s">
        <v>3</v>
      </c>
      <c r="D436" s="27" t="s">
        <v>3</v>
      </c>
      <c r="E436" s="24"/>
      <c r="F436" s="25"/>
    </row>
    <row r="437" spans="1:7" ht="13.5" customHeight="1" x14ac:dyDescent="0.3">
      <c r="A437" s="20" t="s">
        <v>5</v>
      </c>
      <c r="B437" s="26" t="s">
        <v>296</v>
      </c>
      <c r="C437" s="31">
        <v>26</v>
      </c>
      <c r="D437" s="27" t="s">
        <v>34</v>
      </c>
      <c r="E437" s="32"/>
      <c r="F437" s="25">
        <f>ROUND(IF(ISNUMBER(C437), VALUE(C437), 1) * VALUE(E437),2)</f>
        <v>0</v>
      </c>
      <c r="G437" s="29" t="s">
        <v>297</v>
      </c>
    </row>
    <row r="438" spans="1:7" ht="13.5" customHeight="1" x14ac:dyDescent="0.3">
      <c r="A438" s="20" t="s">
        <v>5</v>
      </c>
      <c r="B438" s="26" t="s">
        <v>3</v>
      </c>
      <c r="C438" s="23" t="s">
        <v>3</v>
      </c>
      <c r="D438" s="27" t="s">
        <v>3</v>
      </c>
      <c r="E438" s="24"/>
      <c r="F438" s="25"/>
    </row>
    <row r="439" spans="1:7" ht="14.25" customHeight="1" x14ac:dyDescent="0.3">
      <c r="A439" s="20" t="s">
        <v>5</v>
      </c>
      <c r="B439" s="21" t="s">
        <v>298</v>
      </c>
      <c r="C439" s="23" t="s">
        <v>3</v>
      </c>
      <c r="D439" s="8"/>
      <c r="E439" s="24"/>
      <c r="F439" s="25"/>
    </row>
    <row r="440" spans="1:7" ht="14.25" customHeight="1" x14ac:dyDescent="0.3">
      <c r="A440" s="20" t="s">
        <v>5</v>
      </c>
      <c r="B440" s="21" t="s">
        <v>299</v>
      </c>
      <c r="C440" s="23" t="s">
        <v>3</v>
      </c>
      <c r="D440" s="8"/>
      <c r="E440" s="24"/>
      <c r="F440" s="25"/>
    </row>
    <row r="441" spans="1:7" ht="14.25" customHeight="1" x14ac:dyDescent="0.3">
      <c r="A441" s="20" t="s">
        <v>5</v>
      </c>
      <c r="B441" s="21" t="s">
        <v>300</v>
      </c>
      <c r="C441" s="23" t="s">
        <v>3</v>
      </c>
      <c r="D441" s="8"/>
      <c r="E441" s="24"/>
      <c r="F441" s="25"/>
    </row>
    <row r="442" spans="1:7" ht="14.25" customHeight="1" x14ac:dyDescent="0.3">
      <c r="A442" s="20" t="s">
        <v>5</v>
      </c>
      <c r="B442" s="21" t="s">
        <v>301</v>
      </c>
      <c r="C442" s="23" t="s">
        <v>3</v>
      </c>
      <c r="D442" s="8"/>
      <c r="E442" s="24"/>
      <c r="F442" s="25"/>
    </row>
    <row r="443" spans="1:7" ht="14.25" customHeight="1" x14ac:dyDescent="0.3">
      <c r="A443" s="20" t="s">
        <v>5</v>
      </c>
      <c r="B443" s="21" t="s">
        <v>302</v>
      </c>
      <c r="C443" s="23" t="s">
        <v>3</v>
      </c>
      <c r="D443" s="8"/>
      <c r="E443" s="24"/>
      <c r="F443" s="25"/>
    </row>
    <row r="444" spans="1:7" ht="14.25" customHeight="1" x14ac:dyDescent="0.3">
      <c r="A444" s="20" t="s">
        <v>5</v>
      </c>
      <c r="B444" s="21" t="s">
        <v>303</v>
      </c>
      <c r="C444" s="23" t="s">
        <v>3</v>
      </c>
      <c r="D444" s="8"/>
      <c r="E444" s="24"/>
      <c r="F444" s="25"/>
    </row>
    <row r="445" spans="1:7" ht="14.25" customHeight="1" x14ac:dyDescent="0.3">
      <c r="A445" s="20" t="s">
        <v>5</v>
      </c>
      <c r="B445" s="21" t="s">
        <v>304</v>
      </c>
      <c r="C445" s="23" t="s">
        <v>3</v>
      </c>
      <c r="D445" s="8"/>
      <c r="E445" s="24"/>
      <c r="F445" s="25"/>
    </row>
    <row r="446" spans="1:7" ht="14.25" customHeight="1" x14ac:dyDescent="0.3">
      <c r="A446" s="20" t="s">
        <v>5</v>
      </c>
      <c r="B446" s="21" t="s">
        <v>288</v>
      </c>
      <c r="C446" s="23" t="s">
        <v>3</v>
      </c>
      <c r="D446" s="8"/>
      <c r="E446" s="24"/>
      <c r="F446" s="25"/>
    </row>
    <row r="447" spans="1:7" ht="14.25" customHeight="1" x14ac:dyDescent="0.3">
      <c r="A447" s="20" t="s">
        <v>5</v>
      </c>
      <c r="B447" s="21" t="s">
        <v>289</v>
      </c>
      <c r="C447" s="23" t="s">
        <v>3</v>
      </c>
      <c r="D447" s="8"/>
      <c r="E447" s="24"/>
      <c r="F447" s="25"/>
    </row>
    <row r="448" spans="1:7" ht="14.25" customHeight="1" x14ac:dyDescent="0.3">
      <c r="A448" s="20" t="s">
        <v>5</v>
      </c>
      <c r="B448" s="21" t="s">
        <v>3</v>
      </c>
      <c r="C448" s="23" t="s">
        <v>3</v>
      </c>
      <c r="D448" s="8"/>
      <c r="E448" s="24"/>
      <c r="F448" s="25"/>
    </row>
    <row r="449" spans="1:7" ht="13.5" customHeight="1" x14ac:dyDescent="0.3">
      <c r="A449" s="20" t="s">
        <v>5</v>
      </c>
      <c r="B449" s="22" t="s">
        <v>290</v>
      </c>
      <c r="C449" s="23" t="s">
        <v>3</v>
      </c>
      <c r="D449" s="8"/>
      <c r="E449" s="24"/>
      <c r="F449" s="25"/>
    </row>
    <row r="450" spans="1:7" ht="13.5" customHeight="1" x14ac:dyDescent="0.3">
      <c r="A450" s="20" t="s">
        <v>5</v>
      </c>
      <c r="B450" s="22" t="s">
        <v>3</v>
      </c>
      <c r="C450" s="23" t="s">
        <v>3</v>
      </c>
      <c r="D450" s="8"/>
      <c r="E450" s="24"/>
      <c r="F450" s="25"/>
    </row>
    <row r="451" spans="1:7" ht="13.5" customHeight="1" x14ac:dyDescent="0.3">
      <c r="A451" s="20" t="s">
        <v>31</v>
      </c>
      <c r="B451" s="26" t="s">
        <v>291</v>
      </c>
      <c r="C451" s="31">
        <v>65</v>
      </c>
      <c r="D451" s="27" t="s">
        <v>34</v>
      </c>
      <c r="E451" s="32"/>
      <c r="F451" s="25">
        <f>ROUND(IF(ISNUMBER(C451), VALUE(C451), 1) * VALUE(E451),2)</f>
        <v>0</v>
      </c>
      <c r="G451" s="29" t="s">
        <v>305</v>
      </c>
    </row>
    <row r="452" spans="1:7" ht="13.5" customHeight="1" x14ac:dyDescent="0.3">
      <c r="A452" s="20" t="s">
        <v>5</v>
      </c>
      <c r="B452" s="26" t="s">
        <v>3</v>
      </c>
      <c r="C452" s="23" t="s">
        <v>3</v>
      </c>
      <c r="D452" s="27" t="s">
        <v>3</v>
      </c>
      <c r="E452" s="24"/>
      <c r="F452" s="25"/>
    </row>
    <row r="453" spans="1:7" ht="13.5" customHeight="1" x14ac:dyDescent="0.3">
      <c r="A453" s="20" t="s">
        <v>36</v>
      </c>
      <c r="B453" s="30" t="s">
        <v>293</v>
      </c>
      <c r="C453" s="31">
        <v>12</v>
      </c>
      <c r="D453" s="27" t="s">
        <v>65</v>
      </c>
      <c r="E453" s="32"/>
      <c r="F453" s="25">
        <f>ROUND(IF(ISNUMBER(C453), VALUE(C453), 1) * VALUE(E453),2)</f>
        <v>0</v>
      </c>
      <c r="G453" s="29" t="s">
        <v>306</v>
      </c>
    </row>
    <row r="454" spans="1:7" ht="96" customHeight="1" x14ac:dyDescent="0.3">
      <c r="A454" s="20" t="s">
        <v>5</v>
      </c>
      <c r="B454" s="30" t="s">
        <v>3</v>
      </c>
      <c r="C454" s="23" t="s">
        <v>3</v>
      </c>
      <c r="D454" s="27" t="s">
        <v>3</v>
      </c>
      <c r="E454" s="24"/>
      <c r="F454" s="25"/>
    </row>
    <row r="455" spans="1:7" ht="12.75" customHeight="1" x14ac:dyDescent="0.3">
      <c r="E455" s="33" t="s">
        <v>46</v>
      </c>
      <c r="F455" s="34">
        <f>SUM(F414:F454)</f>
        <v>0</v>
      </c>
    </row>
    <row r="456" spans="1:7" ht="12.75" customHeight="1" x14ac:dyDescent="0.3"/>
    <row r="457" spans="1:7" ht="12.75" customHeight="1" x14ac:dyDescent="0.3">
      <c r="A457" s="35" t="s">
        <v>307</v>
      </c>
    </row>
    <row r="458" spans="1:7" ht="12.75" customHeight="1" x14ac:dyDescent="0.3">
      <c r="A458" s="36" t="s">
        <v>3</v>
      </c>
    </row>
    <row r="459" spans="1:7" ht="12.75" customHeight="1" x14ac:dyDescent="0.3"/>
    <row r="460" spans="1:7" ht="12.75" customHeight="1" x14ac:dyDescent="0.3">
      <c r="E460" s="1" t="s">
        <v>1</v>
      </c>
    </row>
    <row r="461" spans="1:7" ht="12.75" customHeight="1" x14ac:dyDescent="0.3">
      <c r="E461" s="1" t="s">
        <v>2</v>
      </c>
    </row>
    <row r="462" spans="1:7" ht="12.75" customHeight="1" x14ac:dyDescent="0.3">
      <c r="E462" s="1" t="s">
        <v>3</v>
      </c>
    </row>
    <row r="463" spans="1:7" ht="12.75" customHeight="1" x14ac:dyDescent="0.3">
      <c r="A463" s="6" t="s">
        <v>4</v>
      </c>
      <c r="B463" s="5"/>
      <c r="C463" s="5"/>
      <c r="D463" s="5"/>
      <c r="E463" s="4"/>
      <c r="F463" s="7" t="s">
        <v>3</v>
      </c>
    </row>
    <row r="464" spans="1:7" x14ac:dyDescent="0.3">
      <c r="A464" s="2"/>
      <c r="B464" s="37" t="s">
        <v>308</v>
      </c>
      <c r="C464" s="3"/>
      <c r="D464" s="3"/>
      <c r="E464" s="2"/>
      <c r="F464" s="3"/>
    </row>
    <row r="465" spans="1:6" x14ac:dyDescent="0.3">
      <c r="A465" s="2"/>
      <c r="B465" s="3"/>
      <c r="C465" s="3"/>
      <c r="D465" s="3"/>
      <c r="E465" s="2"/>
      <c r="F465" s="3"/>
    </row>
    <row r="466" spans="1:6" ht="15.6" x14ac:dyDescent="0.3">
      <c r="A466" s="2"/>
      <c r="B466" s="38" t="s">
        <v>123</v>
      </c>
      <c r="C466" s="3"/>
      <c r="D466" s="3"/>
      <c r="E466" s="2"/>
      <c r="F466" s="39"/>
    </row>
    <row r="467" spans="1:6" x14ac:dyDescent="0.3">
      <c r="A467" s="2"/>
      <c r="B467" s="3"/>
      <c r="C467" s="3"/>
      <c r="D467" s="3"/>
      <c r="E467" s="2"/>
      <c r="F467" s="3"/>
    </row>
    <row r="468" spans="1:6" x14ac:dyDescent="0.3">
      <c r="A468" s="2"/>
      <c r="B468" s="23" t="s">
        <v>309</v>
      </c>
      <c r="C468" s="3"/>
      <c r="D468" s="3"/>
      <c r="E468" s="2"/>
      <c r="F468" s="39">
        <f>Bill3Page9</f>
        <v>0</v>
      </c>
    </row>
    <row r="469" spans="1:6" x14ac:dyDescent="0.3">
      <c r="A469" s="2"/>
      <c r="B469" s="3"/>
      <c r="C469" s="3"/>
      <c r="D469" s="3"/>
      <c r="E469" s="2"/>
      <c r="F469" s="3"/>
    </row>
    <row r="470" spans="1:6" x14ac:dyDescent="0.3">
      <c r="A470" s="2"/>
      <c r="B470" s="23" t="s">
        <v>310</v>
      </c>
      <c r="C470" s="3"/>
      <c r="D470" s="3"/>
      <c r="E470" s="2"/>
      <c r="F470" s="39">
        <f>Bill3Page10</f>
        <v>0</v>
      </c>
    </row>
    <row r="471" spans="1:6" x14ac:dyDescent="0.3">
      <c r="A471" s="2"/>
      <c r="B471" s="3"/>
      <c r="C471" s="3"/>
      <c r="D471" s="3"/>
      <c r="E471" s="2"/>
      <c r="F471" s="3"/>
    </row>
    <row r="472" spans="1:6" x14ac:dyDescent="0.3">
      <c r="A472" s="2"/>
      <c r="B472" s="23" t="s">
        <v>311</v>
      </c>
      <c r="C472" s="3"/>
      <c r="D472" s="3"/>
      <c r="E472" s="2"/>
      <c r="F472" s="39">
        <f>Bill3Page11</f>
        <v>0</v>
      </c>
    </row>
    <row r="473" spans="1:6" ht="399.9" customHeight="1" x14ac:dyDescent="0.3">
      <c r="A473" s="2"/>
      <c r="B473" s="3"/>
      <c r="C473" s="3"/>
      <c r="D473" s="3"/>
      <c r="E473" s="2"/>
      <c r="F473" s="3"/>
    </row>
    <row r="474" spans="1:6" ht="120.6" customHeight="1" x14ac:dyDescent="0.3">
      <c r="A474" s="2"/>
      <c r="B474" s="3"/>
      <c r="C474" s="3"/>
      <c r="D474" s="3"/>
      <c r="E474" s="2"/>
      <c r="F474" s="3"/>
    </row>
    <row r="475" spans="1:6" ht="12.75" customHeight="1" x14ac:dyDescent="0.3">
      <c r="E475" s="33" t="s">
        <v>312</v>
      </c>
      <c r="F475" s="34">
        <f>SUM(F466:F474)</f>
        <v>0</v>
      </c>
    </row>
    <row r="476" spans="1:6" ht="12.75" customHeight="1" x14ac:dyDescent="0.3"/>
    <row r="477" spans="1:6" ht="12.75" customHeight="1" x14ac:dyDescent="0.3">
      <c r="A477" s="35" t="s">
        <v>313</v>
      </c>
    </row>
    <row r="478" spans="1:6" ht="12.75" customHeight="1" x14ac:dyDescent="0.3">
      <c r="A478" s="36" t="s">
        <v>3</v>
      </c>
    </row>
    <row r="479" spans="1:6" ht="12.75" customHeight="1" x14ac:dyDescent="0.3"/>
    <row r="480" spans="1:6" ht="12.75" customHeight="1" x14ac:dyDescent="0.3">
      <c r="E480" s="1" t="s">
        <v>1</v>
      </c>
    </row>
    <row r="481" spans="1:6" ht="12.75" customHeight="1" x14ac:dyDescent="0.3">
      <c r="E481" s="1" t="s">
        <v>2</v>
      </c>
    </row>
    <row r="482" spans="1:6" ht="12.75" customHeight="1" x14ac:dyDescent="0.3">
      <c r="E482" s="1" t="s">
        <v>3</v>
      </c>
    </row>
    <row r="483" spans="1:6" ht="12.75" customHeight="1" x14ac:dyDescent="0.3">
      <c r="A483" s="6" t="s">
        <v>4</v>
      </c>
      <c r="B483" s="5"/>
      <c r="C483" s="5"/>
      <c r="D483" s="5"/>
      <c r="E483" s="4"/>
      <c r="F483" s="7" t="s">
        <v>3</v>
      </c>
    </row>
    <row r="484" spans="1:6" ht="17.25" customHeight="1" x14ac:dyDescent="0.3">
      <c r="A484" s="10" t="s">
        <v>5</v>
      </c>
      <c r="B484" s="11" t="s">
        <v>314</v>
      </c>
      <c r="C484" s="12" t="s">
        <v>3</v>
      </c>
      <c r="D484" s="9"/>
      <c r="E484" s="13"/>
      <c r="F484" s="14"/>
    </row>
    <row r="485" spans="1:6" ht="17.25" customHeight="1" x14ac:dyDescent="0.3">
      <c r="A485" s="10" t="s">
        <v>5</v>
      </c>
      <c r="B485" s="11" t="s">
        <v>3</v>
      </c>
      <c r="C485" s="12" t="s">
        <v>3</v>
      </c>
      <c r="D485" s="9"/>
      <c r="E485" s="13"/>
      <c r="F485" s="14"/>
    </row>
    <row r="486" spans="1:6" ht="15" customHeight="1" x14ac:dyDescent="0.3">
      <c r="A486" s="15" t="s">
        <v>5</v>
      </c>
      <c r="B486" s="16" t="s">
        <v>315</v>
      </c>
      <c r="C486" s="17" t="s">
        <v>3</v>
      </c>
      <c r="D486" s="5"/>
      <c r="E486" s="18"/>
      <c r="F486" s="19"/>
    </row>
    <row r="487" spans="1:6" ht="15" customHeight="1" x14ac:dyDescent="0.3">
      <c r="A487" s="15" t="s">
        <v>5</v>
      </c>
      <c r="B487" s="16" t="s">
        <v>3</v>
      </c>
      <c r="C487" s="17" t="s">
        <v>3</v>
      </c>
      <c r="D487" s="5"/>
      <c r="E487" s="18"/>
      <c r="F487" s="19"/>
    </row>
    <row r="488" spans="1:6" ht="14.25" customHeight="1" x14ac:dyDescent="0.3">
      <c r="A488" s="20" t="s">
        <v>5</v>
      </c>
      <c r="B488" s="21" t="s">
        <v>316</v>
      </c>
      <c r="C488" s="23" t="s">
        <v>3</v>
      </c>
      <c r="D488" s="8"/>
      <c r="E488" s="24"/>
      <c r="F488" s="25"/>
    </row>
    <row r="489" spans="1:6" ht="14.25" customHeight="1" x14ac:dyDescent="0.3">
      <c r="A489" s="20" t="s">
        <v>5</v>
      </c>
      <c r="B489" s="21" t="s">
        <v>317</v>
      </c>
      <c r="C489" s="23" t="s">
        <v>3</v>
      </c>
      <c r="D489" s="8"/>
      <c r="E489" s="24"/>
      <c r="F489" s="25"/>
    </row>
    <row r="490" spans="1:6" ht="14.25" customHeight="1" x14ac:dyDescent="0.3">
      <c r="A490" s="20" t="s">
        <v>5</v>
      </c>
      <c r="B490" s="21" t="s">
        <v>318</v>
      </c>
      <c r="C490" s="23" t="s">
        <v>3</v>
      </c>
      <c r="D490" s="8"/>
      <c r="E490" s="24"/>
      <c r="F490" s="25"/>
    </row>
    <row r="491" spans="1:6" ht="14.25" customHeight="1" x14ac:dyDescent="0.3">
      <c r="A491" s="20" t="s">
        <v>5</v>
      </c>
      <c r="B491" s="21" t="s">
        <v>319</v>
      </c>
      <c r="C491" s="23" t="s">
        <v>3</v>
      </c>
      <c r="D491" s="8"/>
      <c r="E491" s="24"/>
      <c r="F491" s="25"/>
    </row>
    <row r="492" spans="1:6" ht="14.25" customHeight="1" x14ac:dyDescent="0.3">
      <c r="A492" s="20" t="s">
        <v>5</v>
      </c>
      <c r="B492" s="21" t="s">
        <v>320</v>
      </c>
      <c r="C492" s="23" t="s">
        <v>3</v>
      </c>
      <c r="D492" s="8"/>
      <c r="E492" s="24"/>
      <c r="F492" s="25"/>
    </row>
    <row r="493" spans="1:6" ht="14.25" customHeight="1" x14ac:dyDescent="0.3">
      <c r="A493" s="20" t="s">
        <v>5</v>
      </c>
      <c r="B493" s="21" t="s">
        <v>321</v>
      </c>
      <c r="C493" s="23" t="s">
        <v>3</v>
      </c>
      <c r="D493" s="8"/>
      <c r="E493" s="24"/>
      <c r="F493" s="25"/>
    </row>
    <row r="494" spans="1:6" ht="14.25" customHeight="1" x14ac:dyDescent="0.3">
      <c r="A494" s="20" t="s">
        <v>5</v>
      </c>
      <c r="B494" s="21" t="s">
        <v>322</v>
      </c>
      <c r="C494" s="23" t="s">
        <v>3</v>
      </c>
      <c r="D494" s="8"/>
      <c r="E494" s="24"/>
      <c r="F494" s="25"/>
    </row>
    <row r="495" spans="1:6" ht="14.25" customHeight="1" x14ac:dyDescent="0.3">
      <c r="A495" s="20" t="s">
        <v>5</v>
      </c>
      <c r="B495" s="21" t="s">
        <v>323</v>
      </c>
      <c r="C495" s="23" t="s">
        <v>3</v>
      </c>
      <c r="D495" s="8"/>
      <c r="E495" s="24"/>
      <c r="F495" s="25"/>
    </row>
    <row r="496" spans="1:6" ht="14.25" customHeight="1" x14ac:dyDescent="0.3">
      <c r="A496" s="20" t="s">
        <v>5</v>
      </c>
      <c r="B496" s="21" t="s">
        <v>324</v>
      </c>
      <c r="C496" s="23" t="s">
        <v>3</v>
      </c>
      <c r="D496" s="8"/>
      <c r="E496" s="24"/>
      <c r="F496" s="25"/>
    </row>
    <row r="497" spans="1:7" ht="14.25" customHeight="1" x14ac:dyDescent="0.3">
      <c r="A497" s="20" t="s">
        <v>5</v>
      </c>
      <c r="B497" s="21" t="s">
        <v>3</v>
      </c>
      <c r="C497" s="23" t="s">
        <v>3</v>
      </c>
      <c r="D497" s="8"/>
      <c r="E497" s="24"/>
      <c r="F497" s="25"/>
    </row>
    <row r="498" spans="1:7" ht="13.5" customHeight="1" x14ac:dyDescent="0.3">
      <c r="A498" s="20" t="s">
        <v>5</v>
      </c>
      <c r="B498" s="22" t="s">
        <v>325</v>
      </c>
      <c r="C498" s="23" t="s">
        <v>3</v>
      </c>
      <c r="D498" s="8"/>
      <c r="E498" s="24"/>
      <c r="F498" s="25"/>
    </row>
    <row r="499" spans="1:7" ht="13.5" customHeight="1" x14ac:dyDescent="0.3">
      <c r="A499" s="20" t="s">
        <v>5</v>
      </c>
      <c r="B499" s="22" t="s">
        <v>3</v>
      </c>
      <c r="C499" s="23" t="s">
        <v>3</v>
      </c>
      <c r="D499" s="8"/>
      <c r="E499" s="24"/>
      <c r="F499" s="25"/>
    </row>
    <row r="500" spans="1:7" ht="13.5" customHeight="1" x14ac:dyDescent="0.3">
      <c r="A500" s="20" t="s">
        <v>14</v>
      </c>
      <c r="B500" s="26" t="s">
        <v>326</v>
      </c>
      <c r="C500" s="23" t="s">
        <v>3</v>
      </c>
      <c r="D500" s="27" t="s">
        <v>3</v>
      </c>
      <c r="E500" s="24"/>
      <c r="F500" s="25"/>
    </row>
    <row r="501" spans="1:7" ht="13.5" customHeight="1" x14ac:dyDescent="0.3">
      <c r="A501" s="20" t="s">
        <v>5</v>
      </c>
      <c r="B501" s="26" t="s">
        <v>327</v>
      </c>
      <c r="C501" s="23" t="s">
        <v>3</v>
      </c>
      <c r="D501" s="27" t="s">
        <v>3</v>
      </c>
      <c r="E501" s="24"/>
      <c r="F501" s="25"/>
    </row>
    <row r="502" spans="1:7" ht="13.5" customHeight="1" x14ac:dyDescent="0.3">
      <c r="A502" s="20" t="s">
        <v>5</v>
      </c>
      <c r="B502" s="26" t="s">
        <v>328</v>
      </c>
      <c r="C502" s="23" t="s">
        <v>3</v>
      </c>
      <c r="D502" s="27" t="s">
        <v>3</v>
      </c>
      <c r="E502" s="24"/>
      <c r="F502" s="25"/>
    </row>
    <row r="503" spans="1:7" ht="13.5" customHeight="1" x14ac:dyDescent="0.3">
      <c r="A503" s="20" t="s">
        <v>5</v>
      </c>
      <c r="B503" s="26" t="s">
        <v>329</v>
      </c>
      <c r="C503" s="23" t="s">
        <v>3</v>
      </c>
      <c r="D503" s="27" t="s">
        <v>3</v>
      </c>
      <c r="E503" s="24"/>
      <c r="F503" s="25"/>
    </row>
    <row r="504" spans="1:7" ht="13.5" customHeight="1" x14ac:dyDescent="0.3">
      <c r="A504" s="20" t="s">
        <v>5</v>
      </c>
      <c r="B504" s="26" t="s">
        <v>330</v>
      </c>
      <c r="C504" s="31">
        <v>1</v>
      </c>
      <c r="D504" s="27" t="s">
        <v>84</v>
      </c>
      <c r="E504" s="32"/>
      <c r="F504" s="25">
        <f>ROUND(IF(ISNUMBER(C504), VALUE(C504), 1) * VALUE(E504),2)</f>
        <v>0</v>
      </c>
      <c r="G504" s="29" t="s">
        <v>331</v>
      </c>
    </row>
    <row r="505" spans="1:7" ht="13.5" customHeight="1" x14ac:dyDescent="0.3">
      <c r="A505" s="20" t="s">
        <v>5</v>
      </c>
      <c r="B505" s="26" t="s">
        <v>3</v>
      </c>
      <c r="C505" s="23" t="s">
        <v>3</v>
      </c>
      <c r="D505" s="27" t="s">
        <v>3</v>
      </c>
      <c r="E505" s="24"/>
      <c r="F505" s="25"/>
    </row>
    <row r="506" spans="1:7" ht="13.5" customHeight="1" x14ac:dyDescent="0.3">
      <c r="A506" s="20" t="s">
        <v>20</v>
      </c>
      <c r="B506" s="26" t="s">
        <v>332</v>
      </c>
      <c r="C506" s="23" t="s">
        <v>3</v>
      </c>
      <c r="D506" s="27" t="s">
        <v>3</v>
      </c>
      <c r="E506" s="24"/>
      <c r="F506" s="25"/>
    </row>
    <row r="507" spans="1:7" ht="13.5" customHeight="1" x14ac:dyDescent="0.3">
      <c r="A507" s="20" t="s">
        <v>5</v>
      </c>
      <c r="B507" s="26" t="s">
        <v>327</v>
      </c>
      <c r="C507" s="23" t="s">
        <v>3</v>
      </c>
      <c r="D507" s="27" t="s">
        <v>3</v>
      </c>
      <c r="E507" s="24"/>
      <c r="F507" s="25"/>
    </row>
    <row r="508" spans="1:7" ht="13.5" customHeight="1" x14ac:dyDescent="0.3">
      <c r="A508" s="20" t="s">
        <v>5</v>
      </c>
      <c r="B508" s="26" t="s">
        <v>328</v>
      </c>
      <c r="C508" s="23" t="s">
        <v>3</v>
      </c>
      <c r="D508" s="27" t="s">
        <v>3</v>
      </c>
      <c r="E508" s="24"/>
      <c r="F508" s="25"/>
    </row>
    <row r="509" spans="1:7" ht="13.5" customHeight="1" x14ac:dyDescent="0.3">
      <c r="A509" s="20" t="s">
        <v>5</v>
      </c>
      <c r="B509" s="26" t="s">
        <v>333</v>
      </c>
      <c r="C509" s="23" t="s">
        <v>3</v>
      </c>
      <c r="D509" s="27" t="s">
        <v>3</v>
      </c>
      <c r="E509" s="24"/>
      <c r="F509" s="25"/>
    </row>
    <row r="510" spans="1:7" ht="13.5" customHeight="1" x14ac:dyDescent="0.3">
      <c r="A510" s="20" t="s">
        <v>5</v>
      </c>
      <c r="B510" s="26" t="s">
        <v>334</v>
      </c>
      <c r="C510" s="31">
        <v>1</v>
      </c>
      <c r="D510" s="27" t="s">
        <v>84</v>
      </c>
      <c r="E510" s="32"/>
      <c r="F510" s="25">
        <f>ROUND(IF(ISNUMBER(C510), VALUE(C510), 1) * VALUE(E510),2)</f>
        <v>0</v>
      </c>
      <c r="G510" s="29" t="s">
        <v>335</v>
      </c>
    </row>
    <row r="511" spans="1:7" ht="13.5" customHeight="1" x14ac:dyDescent="0.3">
      <c r="A511" s="20" t="s">
        <v>5</v>
      </c>
      <c r="B511" s="26" t="s">
        <v>3</v>
      </c>
      <c r="C511" s="23" t="s">
        <v>3</v>
      </c>
      <c r="D511" s="27" t="s">
        <v>3</v>
      </c>
      <c r="E511" s="24"/>
      <c r="F511" s="25"/>
    </row>
    <row r="512" spans="1:7" ht="14.25" customHeight="1" x14ac:dyDescent="0.3">
      <c r="A512" s="20" t="s">
        <v>5</v>
      </c>
      <c r="B512" s="21" t="s">
        <v>316</v>
      </c>
      <c r="C512" s="23" t="s">
        <v>3</v>
      </c>
      <c r="D512" s="8"/>
      <c r="E512" s="24"/>
      <c r="F512" s="25"/>
    </row>
    <row r="513" spans="1:7" ht="14.25" customHeight="1" x14ac:dyDescent="0.3">
      <c r="A513" s="20" t="s">
        <v>5</v>
      </c>
      <c r="B513" s="21" t="s">
        <v>317</v>
      </c>
      <c r="C513" s="23" t="s">
        <v>3</v>
      </c>
      <c r="D513" s="8"/>
      <c r="E513" s="24"/>
      <c r="F513" s="25"/>
    </row>
    <row r="514" spans="1:7" ht="14.25" customHeight="1" x14ac:dyDescent="0.3">
      <c r="A514" s="20" t="s">
        <v>5</v>
      </c>
      <c r="B514" s="21" t="s">
        <v>336</v>
      </c>
      <c r="C514" s="23" t="s">
        <v>3</v>
      </c>
      <c r="D514" s="8"/>
      <c r="E514" s="24"/>
      <c r="F514" s="25"/>
    </row>
    <row r="515" spans="1:7" ht="14.25" customHeight="1" x14ac:dyDescent="0.3">
      <c r="A515" s="20" t="s">
        <v>5</v>
      </c>
      <c r="B515" s="21" t="s">
        <v>337</v>
      </c>
      <c r="C515" s="23" t="s">
        <v>3</v>
      </c>
      <c r="D515" s="8"/>
      <c r="E515" s="24"/>
      <c r="F515" s="25"/>
    </row>
    <row r="516" spans="1:7" ht="14.25" customHeight="1" x14ac:dyDescent="0.3">
      <c r="A516" s="20" t="s">
        <v>5</v>
      </c>
      <c r="B516" s="21" t="s">
        <v>338</v>
      </c>
      <c r="C516" s="23" t="s">
        <v>3</v>
      </c>
      <c r="D516" s="8"/>
      <c r="E516" s="24"/>
      <c r="F516" s="25"/>
    </row>
    <row r="517" spans="1:7" ht="14.25" customHeight="1" x14ac:dyDescent="0.3">
      <c r="A517" s="20" t="s">
        <v>5</v>
      </c>
      <c r="B517" s="21" t="s">
        <v>339</v>
      </c>
      <c r="C517" s="23" t="s">
        <v>3</v>
      </c>
      <c r="D517" s="8"/>
      <c r="E517" s="24"/>
      <c r="F517" s="25"/>
    </row>
    <row r="518" spans="1:7" ht="14.25" customHeight="1" x14ac:dyDescent="0.3">
      <c r="A518" s="20" t="s">
        <v>5</v>
      </c>
      <c r="B518" s="21" t="s">
        <v>340</v>
      </c>
      <c r="C518" s="23" t="s">
        <v>3</v>
      </c>
      <c r="D518" s="8"/>
      <c r="E518" s="24"/>
      <c r="F518" s="25"/>
    </row>
    <row r="519" spans="1:7" ht="14.25" customHeight="1" x14ac:dyDescent="0.3">
      <c r="A519" s="20" t="s">
        <v>5</v>
      </c>
      <c r="B519" s="21" t="s">
        <v>341</v>
      </c>
      <c r="C519" s="23" t="s">
        <v>3</v>
      </c>
      <c r="D519" s="8"/>
      <c r="E519" s="24"/>
      <c r="F519" s="25"/>
    </row>
    <row r="520" spans="1:7" ht="14.25" customHeight="1" x14ac:dyDescent="0.3">
      <c r="A520" s="20" t="s">
        <v>5</v>
      </c>
      <c r="B520" s="21" t="s">
        <v>3</v>
      </c>
      <c r="C520" s="23" t="s">
        <v>3</v>
      </c>
      <c r="D520" s="8"/>
      <c r="E520" s="24"/>
      <c r="F520" s="25"/>
    </row>
    <row r="521" spans="1:7" ht="13.5" customHeight="1" x14ac:dyDescent="0.3">
      <c r="A521" s="20" t="s">
        <v>5</v>
      </c>
      <c r="B521" s="22" t="s">
        <v>342</v>
      </c>
      <c r="C521" s="23" t="s">
        <v>3</v>
      </c>
      <c r="D521" s="8"/>
      <c r="E521" s="24"/>
      <c r="F521" s="25"/>
    </row>
    <row r="522" spans="1:7" ht="13.5" customHeight="1" x14ac:dyDescent="0.3">
      <c r="A522" s="20" t="s">
        <v>5</v>
      </c>
      <c r="B522" s="22" t="s">
        <v>3</v>
      </c>
      <c r="C522" s="23" t="s">
        <v>3</v>
      </c>
      <c r="D522" s="8"/>
      <c r="E522" s="24"/>
      <c r="F522" s="25"/>
    </row>
    <row r="523" spans="1:7" ht="13.5" customHeight="1" x14ac:dyDescent="0.3">
      <c r="A523" s="20" t="s">
        <v>26</v>
      </c>
      <c r="B523" s="26" t="s">
        <v>343</v>
      </c>
      <c r="C523" s="23" t="s">
        <v>3</v>
      </c>
      <c r="D523" s="27" t="s">
        <v>3</v>
      </c>
      <c r="E523" s="24"/>
      <c r="F523" s="25"/>
    </row>
    <row r="524" spans="1:7" ht="13.5" customHeight="1" x14ac:dyDescent="0.3">
      <c r="A524" s="20" t="s">
        <v>5</v>
      </c>
      <c r="B524" s="26" t="s">
        <v>344</v>
      </c>
      <c r="C524" s="31">
        <v>2</v>
      </c>
      <c r="D524" s="27" t="s">
        <v>84</v>
      </c>
      <c r="E524" s="32"/>
      <c r="F524" s="25">
        <f>ROUND(IF(ISNUMBER(C524), VALUE(C524), 1) * VALUE(E524),2)</f>
        <v>0</v>
      </c>
      <c r="G524" s="29" t="s">
        <v>345</v>
      </c>
    </row>
    <row r="525" spans="1:7" ht="79.5" customHeight="1" x14ac:dyDescent="0.3">
      <c r="A525" s="20" t="s">
        <v>5</v>
      </c>
      <c r="B525" s="26" t="s">
        <v>3</v>
      </c>
      <c r="C525" s="23" t="s">
        <v>3</v>
      </c>
      <c r="D525" s="27" t="s">
        <v>3</v>
      </c>
      <c r="E525" s="24"/>
      <c r="F525" s="25"/>
    </row>
    <row r="526" spans="1:7" ht="12.75" customHeight="1" x14ac:dyDescent="0.3">
      <c r="E526" s="33" t="s">
        <v>46</v>
      </c>
      <c r="F526" s="34">
        <f>SUM(F484:F525)</f>
        <v>0</v>
      </c>
    </row>
    <row r="527" spans="1:7" ht="12.75" customHeight="1" x14ac:dyDescent="0.3"/>
    <row r="528" spans="1:7" ht="12.75" customHeight="1" x14ac:dyDescent="0.3">
      <c r="A528" s="35" t="s">
        <v>346</v>
      </c>
    </row>
    <row r="529" spans="1:7" ht="12.75" customHeight="1" x14ac:dyDescent="0.3">
      <c r="A529" s="36" t="s">
        <v>3</v>
      </c>
    </row>
    <row r="530" spans="1:7" ht="12.75" customHeight="1" x14ac:dyDescent="0.3"/>
    <row r="531" spans="1:7" ht="12.75" customHeight="1" x14ac:dyDescent="0.3">
      <c r="E531" s="1" t="s">
        <v>1</v>
      </c>
    </row>
    <row r="532" spans="1:7" ht="12.75" customHeight="1" x14ac:dyDescent="0.3">
      <c r="E532" s="1" t="s">
        <v>2</v>
      </c>
    </row>
    <row r="533" spans="1:7" ht="12.75" customHeight="1" x14ac:dyDescent="0.3">
      <c r="E533" s="1" t="s">
        <v>3</v>
      </c>
    </row>
    <row r="534" spans="1:7" ht="12.75" customHeight="1" x14ac:dyDescent="0.3">
      <c r="A534" s="6" t="s">
        <v>4</v>
      </c>
      <c r="B534" s="5"/>
      <c r="C534" s="5"/>
      <c r="D534" s="5"/>
      <c r="E534" s="4"/>
      <c r="F534" s="7" t="s">
        <v>3</v>
      </c>
    </row>
    <row r="535" spans="1:7" ht="13.5" customHeight="1" x14ac:dyDescent="0.3">
      <c r="A535" s="20" t="s">
        <v>5</v>
      </c>
      <c r="B535" s="22" t="s">
        <v>342</v>
      </c>
      <c r="C535" s="23" t="s">
        <v>3</v>
      </c>
      <c r="D535" s="8"/>
      <c r="E535" s="24"/>
      <c r="F535" s="25"/>
    </row>
    <row r="536" spans="1:7" ht="13.5" customHeight="1" x14ac:dyDescent="0.3">
      <c r="A536" s="20" t="s">
        <v>5</v>
      </c>
      <c r="B536" s="22" t="s">
        <v>3</v>
      </c>
      <c r="C536" s="23" t="s">
        <v>3</v>
      </c>
      <c r="D536" s="8"/>
      <c r="E536" s="24"/>
      <c r="F536" s="25"/>
    </row>
    <row r="537" spans="1:7" ht="13.5" customHeight="1" x14ac:dyDescent="0.3">
      <c r="A537" s="20" t="s">
        <v>14</v>
      </c>
      <c r="B537" s="26" t="s">
        <v>347</v>
      </c>
      <c r="C537" s="23" t="s">
        <v>3</v>
      </c>
      <c r="D537" s="27" t="s">
        <v>3</v>
      </c>
      <c r="E537" s="24"/>
      <c r="F537" s="25"/>
    </row>
    <row r="538" spans="1:7" ht="13.5" customHeight="1" x14ac:dyDescent="0.3">
      <c r="A538" s="20" t="s">
        <v>5</v>
      </c>
      <c r="B538" s="26" t="s">
        <v>348</v>
      </c>
      <c r="C538" s="23" t="s">
        <v>3</v>
      </c>
      <c r="D538" s="27" t="s">
        <v>3</v>
      </c>
      <c r="E538" s="24"/>
      <c r="F538" s="25"/>
    </row>
    <row r="539" spans="1:7" ht="13.5" customHeight="1" x14ac:dyDescent="0.3">
      <c r="A539" s="20" t="s">
        <v>5</v>
      </c>
      <c r="B539" s="26" t="s">
        <v>349</v>
      </c>
      <c r="C539" s="23" t="s">
        <v>3</v>
      </c>
      <c r="D539" s="27" t="s">
        <v>3</v>
      </c>
      <c r="E539" s="24"/>
      <c r="F539" s="25"/>
    </row>
    <row r="540" spans="1:7" ht="13.5" customHeight="1" x14ac:dyDescent="0.3">
      <c r="A540" s="20" t="s">
        <v>5</v>
      </c>
      <c r="B540" s="26" t="s">
        <v>350</v>
      </c>
      <c r="C540" s="31">
        <v>1</v>
      </c>
      <c r="D540" s="27" t="s">
        <v>84</v>
      </c>
      <c r="E540" s="32"/>
      <c r="F540" s="25">
        <f>ROUND(IF(ISNUMBER(C540), VALUE(C540), 1) * VALUE(E540),2)</f>
        <v>0</v>
      </c>
      <c r="G540" s="29" t="s">
        <v>351</v>
      </c>
    </row>
    <row r="541" spans="1:7" ht="13.5" customHeight="1" x14ac:dyDescent="0.3">
      <c r="A541" s="20" t="s">
        <v>5</v>
      </c>
      <c r="B541" s="26" t="s">
        <v>3</v>
      </c>
      <c r="C541" s="23" t="s">
        <v>3</v>
      </c>
      <c r="D541" s="27" t="s">
        <v>3</v>
      </c>
      <c r="E541" s="24"/>
      <c r="F541" s="25"/>
    </row>
    <row r="542" spans="1:7" ht="15" customHeight="1" x14ac:dyDescent="0.3">
      <c r="A542" s="15" t="s">
        <v>5</v>
      </c>
      <c r="B542" s="16" t="s">
        <v>352</v>
      </c>
      <c r="C542" s="17" t="s">
        <v>3</v>
      </c>
      <c r="D542" s="5"/>
      <c r="E542" s="18"/>
      <c r="F542" s="19"/>
    </row>
    <row r="543" spans="1:7" ht="15" customHeight="1" x14ac:dyDescent="0.3">
      <c r="A543" s="15" t="s">
        <v>5</v>
      </c>
      <c r="B543" s="16" t="s">
        <v>3</v>
      </c>
      <c r="C543" s="17" t="s">
        <v>3</v>
      </c>
      <c r="D543" s="5"/>
      <c r="E543" s="18"/>
      <c r="F543" s="19"/>
    </row>
    <row r="544" spans="1:7" ht="14.25" customHeight="1" x14ac:dyDescent="0.3">
      <c r="A544" s="20" t="s">
        <v>5</v>
      </c>
      <c r="B544" s="21" t="s">
        <v>353</v>
      </c>
      <c r="C544" s="23" t="s">
        <v>3</v>
      </c>
      <c r="D544" s="8"/>
      <c r="E544" s="24"/>
      <c r="F544" s="25"/>
    </row>
    <row r="545" spans="1:7" ht="14.25" customHeight="1" x14ac:dyDescent="0.3">
      <c r="A545" s="20" t="s">
        <v>5</v>
      </c>
      <c r="B545" s="21" t="s">
        <v>354</v>
      </c>
      <c r="C545" s="23" t="s">
        <v>3</v>
      </c>
      <c r="D545" s="8"/>
      <c r="E545" s="24"/>
      <c r="F545" s="25"/>
    </row>
    <row r="546" spans="1:7" ht="14.25" customHeight="1" x14ac:dyDescent="0.3">
      <c r="A546" s="20" t="s">
        <v>5</v>
      </c>
      <c r="B546" s="21" t="s">
        <v>3</v>
      </c>
      <c r="C546" s="23" t="s">
        <v>3</v>
      </c>
      <c r="D546" s="8"/>
      <c r="E546" s="24"/>
      <c r="F546" s="25"/>
    </row>
    <row r="547" spans="1:7" ht="13.5" customHeight="1" x14ac:dyDescent="0.3">
      <c r="A547" s="20" t="s">
        <v>5</v>
      </c>
      <c r="B547" s="22" t="s">
        <v>355</v>
      </c>
      <c r="C547" s="23" t="s">
        <v>3</v>
      </c>
      <c r="D547" s="8"/>
      <c r="E547" s="24"/>
      <c r="F547" s="25"/>
    </row>
    <row r="548" spans="1:7" ht="13.5" customHeight="1" x14ac:dyDescent="0.3">
      <c r="A548" s="20" t="s">
        <v>5</v>
      </c>
      <c r="B548" s="22" t="s">
        <v>356</v>
      </c>
      <c r="C548" s="23" t="s">
        <v>3</v>
      </c>
      <c r="D548" s="8"/>
      <c r="E548" s="24"/>
      <c r="F548" s="25"/>
    </row>
    <row r="549" spans="1:7" ht="13.5" customHeight="1" x14ac:dyDescent="0.3">
      <c r="A549" s="20" t="s">
        <v>5</v>
      </c>
      <c r="B549" s="22" t="s">
        <v>357</v>
      </c>
      <c r="C549" s="23" t="s">
        <v>3</v>
      </c>
      <c r="D549" s="8"/>
      <c r="E549" s="24"/>
      <c r="F549" s="25"/>
    </row>
    <row r="550" spans="1:7" ht="13.5" customHeight="1" x14ac:dyDescent="0.3">
      <c r="A550" s="20" t="s">
        <v>5</v>
      </c>
      <c r="B550" s="22" t="s">
        <v>3</v>
      </c>
      <c r="C550" s="23" t="s">
        <v>3</v>
      </c>
      <c r="D550" s="8"/>
      <c r="E550" s="24"/>
      <c r="F550" s="25"/>
    </row>
    <row r="551" spans="1:7" ht="13.5" customHeight="1" x14ac:dyDescent="0.3">
      <c r="A551" s="20" t="s">
        <v>20</v>
      </c>
      <c r="B551" s="26" t="s">
        <v>358</v>
      </c>
      <c r="C551" s="31">
        <v>5</v>
      </c>
      <c r="D551" s="27" t="s">
        <v>84</v>
      </c>
      <c r="E551" s="32"/>
      <c r="F551" s="25">
        <f>ROUND(IF(ISNUMBER(C551), VALUE(C551), 1) * VALUE(E551),2)</f>
        <v>0</v>
      </c>
      <c r="G551" s="29" t="s">
        <v>359</v>
      </c>
    </row>
    <row r="552" spans="1:7" ht="399.9" customHeight="1" x14ac:dyDescent="0.3">
      <c r="A552" s="20" t="s">
        <v>5</v>
      </c>
      <c r="B552" s="26" t="s">
        <v>3</v>
      </c>
      <c r="C552" s="23" t="s">
        <v>3</v>
      </c>
      <c r="D552" s="27" t="s">
        <v>3</v>
      </c>
      <c r="E552" s="24"/>
      <c r="F552" s="25"/>
    </row>
    <row r="553" spans="1:7" ht="23.1" customHeight="1" x14ac:dyDescent="0.3">
      <c r="A553" s="2"/>
      <c r="B553" s="3"/>
      <c r="C553" s="3"/>
      <c r="D553" s="3"/>
      <c r="E553" s="2"/>
      <c r="F553" s="3"/>
    </row>
    <row r="554" spans="1:7" ht="12.75" customHeight="1" x14ac:dyDescent="0.3">
      <c r="E554" s="33" t="s">
        <v>46</v>
      </c>
      <c r="F554" s="34">
        <f>SUM(F535:F553)</f>
        <v>0</v>
      </c>
    </row>
    <row r="555" spans="1:7" ht="12.75" customHeight="1" x14ac:dyDescent="0.3"/>
    <row r="556" spans="1:7" ht="12.75" customHeight="1" x14ac:dyDescent="0.3">
      <c r="A556" s="35" t="s">
        <v>360</v>
      </c>
    </row>
    <row r="557" spans="1:7" ht="12.75" customHeight="1" x14ac:dyDescent="0.3">
      <c r="A557" s="36" t="s">
        <v>3</v>
      </c>
    </row>
    <row r="558" spans="1:7" ht="12.75" customHeight="1" x14ac:dyDescent="0.3"/>
    <row r="559" spans="1:7" ht="12.75" customHeight="1" x14ac:dyDescent="0.3">
      <c r="E559" s="1" t="s">
        <v>1</v>
      </c>
    </row>
    <row r="560" spans="1:7" ht="12.75" customHeight="1" x14ac:dyDescent="0.3">
      <c r="E560" s="1" t="s">
        <v>2</v>
      </c>
    </row>
    <row r="561" spans="1:6" ht="12.75" customHeight="1" x14ac:dyDescent="0.3">
      <c r="E561" s="1" t="s">
        <v>3</v>
      </c>
    </row>
    <row r="562" spans="1:6" ht="12.75" customHeight="1" x14ac:dyDescent="0.3">
      <c r="A562" s="6" t="s">
        <v>4</v>
      </c>
      <c r="B562" s="5"/>
      <c r="C562" s="5"/>
      <c r="D562" s="5"/>
      <c r="E562" s="4"/>
      <c r="F562" s="7" t="s">
        <v>3</v>
      </c>
    </row>
    <row r="563" spans="1:6" x14ac:dyDescent="0.3">
      <c r="A563" s="2"/>
      <c r="B563" s="37" t="s">
        <v>314</v>
      </c>
      <c r="C563" s="3"/>
      <c r="D563" s="3"/>
      <c r="E563" s="2"/>
      <c r="F563" s="3"/>
    </row>
    <row r="564" spans="1:6" x14ac:dyDescent="0.3">
      <c r="A564" s="2"/>
      <c r="B564" s="3"/>
      <c r="C564" s="3"/>
      <c r="D564" s="3"/>
      <c r="E564" s="2"/>
      <c r="F564" s="3"/>
    </row>
    <row r="565" spans="1:6" ht="15.6" x14ac:dyDescent="0.3">
      <c r="A565" s="2"/>
      <c r="B565" s="38" t="s">
        <v>123</v>
      </c>
      <c r="C565" s="3"/>
      <c r="D565" s="3"/>
      <c r="E565" s="2"/>
      <c r="F565" s="39"/>
    </row>
    <row r="566" spans="1:6" x14ac:dyDescent="0.3">
      <c r="A566" s="2"/>
      <c r="B566" s="3"/>
      <c r="C566" s="3"/>
      <c r="D566" s="3"/>
      <c r="E566" s="2"/>
      <c r="F566" s="3"/>
    </row>
    <row r="567" spans="1:6" x14ac:dyDescent="0.3">
      <c r="A567" s="2"/>
      <c r="B567" s="23" t="s">
        <v>361</v>
      </c>
      <c r="C567" s="3"/>
      <c r="D567" s="3"/>
      <c r="E567" s="2"/>
      <c r="F567" s="39">
        <f>Bill3Page13</f>
        <v>0</v>
      </c>
    </row>
    <row r="568" spans="1:6" x14ac:dyDescent="0.3">
      <c r="A568" s="2"/>
      <c r="B568" s="3"/>
      <c r="C568" s="3"/>
      <c r="D568" s="3"/>
      <c r="E568" s="2"/>
      <c r="F568" s="3"/>
    </row>
    <row r="569" spans="1:6" x14ac:dyDescent="0.3">
      <c r="A569" s="2"/>
      <c r="B569" s="23" t="s">
        <v>362</v>
      </c>
      <c r="C569" s="3"/>
      <c r="D569" s="3"/>
      <c r="E569" s="2"/>
      <c r="F569" s="39">
        <f>Bill3Page14</f>
        <v>0</v>
      </c>
    </row>
    <row r="570" spans="1:6" ht="399.9" customHeight="1" x14ac:dyDescent="0.3">
      <c r="A570" s="2"/>
      <c r="B570" s="3"/>
      <c r="C570" s="3"/>
      <c r="D570" s="3"/>
      <c r="E570" s="2"/>
      <c r="F570" s="3"/>
    </row>
    <row r="571" spans="1:6" ht="150.6" customHeight="1" x14ac:dyDescent="0.3">
      <c r="A571" s="2"/>
      <c r="B571" s="3"/>
      <c r="C571" s="3"/>
      <c r="D571" s="3"/>
      <c r="E571" s="2"/>
      <c r="F571" s="3"/>
    </row>
    <row r="572" spans="1:6" ht="12.75" customHeight="1" x14ac:dyDescent="0.3">
      <c r="E572" s="33" t="s">
        <v>363</v>
      </c>
      <c r="F572" s="34">
        <f>SUM(F565:F571)</f>
        <v>0</v>
      </c>
    </row>
    <row r="573" spans="1:6" ht="12.75" customHeight="1" x14ac:dyDescent="0.3"/>
    <row r="574" spans="1:6" ht="12.75" customHeight="1" x14ac:dyDescent="0.3">
      <c r="A574" s="35" t="s">
        <v>364</v>
      </c>
    </row>
    <row r="575" spans="1:6" ht="12.75" customHeight="1" x14ac:dyDescent="0.3">
      <c r="A575" s="36" t="s">
        <v>3</v>
      </c>
    </row>
    <row r="576" spans="1:6" ht="12.75" customHeight="1" x14ac:dyDescent="0.3"/>
    <row r="577" spans="1:6" ht="12.75" customHeight="1" x14ac:dyDescent="0.3">
      <c r="E577" s="1" t="s">
        <v>1</v>
      </c>
    </row>
    <row r="578" spans="1:6" ht="12.75" customHeight="1" x14ac:dyDescent="0.3">
      <c r="E578" s="1" t="s">
        <v>2</v>
      </c>
    </row>
    <row r="579" spans="1:6" ht="12.75" customHeight="1" x14ac:dyDescent="0.3">
      <c r="E579" s="1" t="s">
        <v>3</v>
      </c>
    </row>
    <row r="580" spans="1:6" ht="12.75" customHeight="1" x14ac:dyDescent="0.3">
      <c r="A580" s="6" t="s">
        <v>4</v>
      </c>
      <c r="B580" s="5"/>
      <c r="C580" s="5"/>
      <c r="D580" s="5"/>
      <c r="E580" s="4"/>
      <c r="F580" s="7" t="s">
        <v>3</v>
      </c>
    </row>
    <row r="581" spans="1:6" ht="17.25" customHeight="1" x14ac:dyDescent="0.3">
      <c r="A581" s="10" t="s">
        <v>5</v>
      </c>
      <c r="B581" s="11" t="s">
        <v>365</v>
      </c>
      <c r="C581" s="12" t="s">
        <v>3</v>
      </c>
      <c r="D581" s="9"/>
      <c r="E581" s="13"/>
      <c r="F581" s="14"/>
    </row>
    <row r="582" spans="1:6" ht="17.25" customHeight="1" x14ac:dyDescent="0.3">
      <c r="A582" s="10" t="s">
        <v>5</v>
      </c>
      <c r="B582" s="11" t="s">
        <v>3</v>
      </c>
      <c r="C582" s="12" t="s">
        <v>3</v>
      </c>
      <c r="D582" s="9"/>
      <c r="E582" s="13"/>
      <c r="F582" s="14"/>
    </row>
    <row r="583" spans="1:6" ht="15" customHeight="1" x14ac:dyDescent="0.3">
      <c r="A583" s="15" t="s">
        <v>5</v>
      </c>
      <c r="B583" s="16" t="s">
        <v>366</v>
      </c>
      <c r="C583" s="17" t="s">
        <v>3</v>
      </c>
      <c r="D583" s="5"/>
      <c r="E583" s="18"/>
      <c r="F583" s="19"/>
    </row>
    <row r="584" spans="1:6" ht="15" customHeight="1" x14ac:dyDescent="0.3">
      <c r="A584" s="15" t="s">
        <v>5</v>
      </c>
      <c r="B584" s="16" t="s">
        <v>367</v>
      </c>
      <c r="C584" s="17" t="s">
        <v>3</v>
      </c>
      <c r="D584" s="5"/>
      <c r="E584" s="18"/>
      <c r="F584" s="19"/>
    </row>
    <row r="585" spans="1:6" ht="15" customHeight="1" x14ac:dyDescent="0.3">
      <c r="A585" s="15" t="s">
        <v>5</v>
      </c>
      <c r="B585" s="16" t="s">
        <v>3</v>
      </c>
      <c r="C585" s="17" t="s">
        <v>3</v>
      </c>
      <c r="D585" s="5"/>
      <c r="E585" s="18"/>
      <c r="F585" s="19"/>
    </row>
    <row r="586" spans="1:6" ht="14.25" customHeight="1" x14ac:dyDescent="0.3">
      <c r="A586" s="20" t="s">
        <v>5</v>
      </c>
      <c r="B586" s="21" t="s">
        <v>368</v>
      </c>
      <c r="C586" s="23" t="s">
        <v>3</v>
      </c>
      <c r="D586" s="8"/>
      <c r="E586" s="24"/>
      <c r="F586" s="25"/>
    </row>
    <row r="587" spans="1:6" ht="14.25" customHeight="1" x14ac:dyDescent="0.3">
      <c r="A587" s="20" t="s">
        <v>5</v>
      </c>
      <c r="B587" s="21" t="s">
        <v>369</v>
      </c>
      <c r="C587" s="23" t="s">
        <v>3</v>
      </c>
      <c r="D587" s="8"/>
      <c r="E587" s="24"/>
      <c r="F587" s="25"/>
    </row>
    <row r="588" spans="1:6" ht="14.25" customHeight="1" x14ac:dyDescent="0.3">
      <c r="A588" s="20" t="s">
        <v>5</v>
      </c>
      <c r="B588" s="21" t="s">
        <v>370</v>
      </c>
      <c r="C588" s="23" t="s">
        <v>3</v>
      </c>
      <c r="D588" s="8"/>
      <c r="E588" s="24"/>
      <c r="F588" s="25"/>
    </row>
    <row r="589" spans="1:6" ht="14.25" customHeight="1" x14ac:dyDescent="0.3">
      <c r="A589" s="20" t="s">
        <v>5</v>
      </c>
      <c r="B589" s="21" t="s">
        <v>289</v>
      </c>
      <c r="C589" s="23" t="s">
        <v>3</v>
      </c>
      <c r="D589" s="8"/>
      <c r="E589" s="24"/>
      <c r="F589" s="25"/>
    </row>
    <row r="590" spans="1:6" ht="14.25" customHeight="1" x14ac:dyDescent="0.3">
      <c r="A590" s="20" t="s">
        <v>5</v>
      </c>
      <c r="B590" s="21" t="s">
        <v>3</v>
      </c>
      <c r="C590" s="23" t="s">
        <v>3</v>
      </c>
      <c r="D590" s="8"/>
      <c r="E590" s="24"/>
      <c r="F590" s="25"/>
    </row>
    <row r="591" spans="1:6" ht="13.5" customHeight="1" x14ac:dyDescent="0.3">
      <c r="A591" s="20" t="s">
        <v>5</v>
      </c>
      <c r="B591" s="22" t="s">
        <v>371</v>
      </c>
      <c r="C591" s="23" t="s">
        <v>3</v>
      </c>
      <c r="D591" s="8"/>
      <c r="E591" s="24"/>
      <c r="F591" s="25"/>
    </row>
    <row r="592" spans="1:6" ht="13.5" customHeight="1" x14ac:dyDescent="0.3">
      <c r="A592" s="20" t="s">
        <v>5</v>
      </c>
      <c r="B592" s="22" t="s">
        <v>3</v>
      </c>
      <c r="C592" s="23" t="s">
        <v>3</v>
      </c>
      <c r="D592" s="8"/>
      <c r="E592" s="24"/>
      <c r="F592" s="25"/>
    </row>
    <row r="593" spans="1:7" ht="13.5" customHeight="1" x14ac:dyDescent="0.3">
      <c r="A593" s="20" t="s">
        <v>14</v>
      </c>
      <c r="B593" s="26" t="s">
        <v>372</v>
      </c>
      <c r="C593" s="23" t="s">
        <v>3</v>
      </c>
      <c r="D593" s="27" t="s">
        <v>3</v>
      </c>
      <c r="E593" s="24"/>
      <c r="F593" s="25"/>
    </row>
    <row r="594" spans="1:7" ht="13.5" customHeight="1" x14ac:dyDescent="0.3">
      <c r="A594" s="20" t="s">
        <v>5</v>
      </c>
      <c r="B594" s="26" t="s">
        <v>373</v>
      </c>
      <c r="C594" s="31">
        <v>214</v>
      </c>
      <c r="D594" s="27" t="s">
        <v>34</v>
      </c>
      <c r="E594" s="32"/>
      <c r="F594" s="25">
        <f>ROUND(IF(ISNUMBER(C594), VALUE(C594), 1) * VALUE(E594),2)</f>
        <v>0</v>
      </c>
      <c r="G594" s="29" t="s">
        <v>374</v>
      </c>
    </row>
    <row r="595" spans="1:7" ht="13.5" customHeight="1" x14ac:dyDescent="0.3">
      <c r="A595" s="20" t="s">
        <v>5</v>
      </c>
      <c r="B595" s="26" t="s">
        <v>3</v>
      </c>
      <c r="C595" s="23" t="s">
        <v>3</v>
      </c>
      <c r="D595" s="27" t="s">
        <v>3</v>
      </c>
      <c r="E595" s="24"/>
      <c r="F595" s="25"/>
    </row>
    <row r="596" spans="1:7" ht="15" customHeight="1" x14ac:dyDescent="0.3">
      <c r="A596" s="15" t="s">
        <v>5</v>
      </c>
      <c r="B596" s="16" t="s">
        <v>375</v>
      </c>
      <c r="C596" s="17" t="s">
        <v>3</v>
      </c>
      <c r="D596" s="5"/>
      <c r="E596" s="18"/>
      <c r="F596" s="19"/>
    </row>
    <row r="597" spans="1:7" ht="15" customHeight="1" x14ac:dyDescent="0.3">
      <c r="A597" s="15" t="s">
        <v>5</v>
      </c>
      <c r="B597" s="16" t="s">
        <v>376</v>
      </c>
      <c r="C597" s="17" t="s">
        <v>3</v>
      </c>
      <c r="D597" s="5"/>
      <c r="E597" s="18"/>
      <c r="F597" s="19"/>
    </row>
    <row r="598" spans="1:7" ht="15" customHeight="1" x14ac:dyDescent="0.3">
      <c r="A598" s="15" t="s">
        <v>5</v>
      </c>
      <c r="B598" s="16" t="s">
        <v>3</v>
      </c>
      <c r="C598" s="17" t="s">
        <v>3</v>
      </c>
      <c r="D598" s="5"/>
      <c r="E598" s="18"/>
      <c r="F598" s="19"/>
    </row>
    <row r="599" spans="1:7" ht="14.25" customHeight="1" x14ac:dyDescent="0.3">
      <c r="A599" s="20" t="s">
        <v>5</v>
      </c>
      <c r="B599" s="21" t="s">
        <v>377</v>
      </c>
      <c r="C599" s="23" t="s">
        <v>3</v>
      </c>
      <c r="D599" s="8"/>
      <c r="E599" s="24"/>
      <c r="F599" s="25"/>
    </row>
    <row r="600" spans="1:7" ht="14.25" customHeight="1" x14ac:dyDescent="0.3">
      <c r="A600" s="20" t="s">
        <v>5</v>
      </c>
      <c r="B600" s="21" t="s">
        <v>378</v>
      </c>
      <c r="C600" s="23" t="s">
        <v>3</v>
      </c>
      <c r="D600" s="8"/>
      <c r="E600" s="24"/>
      <c r="F600" s="25"/>
    </row>
    <row r="601" spans="1:7" ht="14.25" customHeight="1" x14ac:dyDescent="0.3">
      <c r="A601" s="20" t="s">
        <v>5</v>
      </c>
      <c r="B601" s="21" t="s">
        <v>3</v>
      </c>
      <c r="C601" s="23" t="s">
        <v>3</v>
      </c>
      <c r="D601" s="8"/>
      <c r="E601" s="24"/>
      <c r="F601" s="25"/>
    </row>
    <row r="602" spans="1:7" ht="13.5" customHeight="1" x14ac:dyDescent="0.3">
      <c r="A602" s="20" t="s">
        <v>5</v>
      </c>
      <c r="B602" s="22" t="s">
        <v>379</v>
      </c>
      <c r="C602" s="23" t="s">
        <v>3</v>
      </c>
      <c r="D602" s="8"/>
      <c r="E602" s="24"/>
      <c r="F602" s="25"/>
    </row>
    <row r="603" spans="1:7" ht="13.5" customHeight="1" x14ac:dyDescent="0.3">
      <c r="A603" s="20" t="s">
        <v>5</v>
      </c>
      <c r="B603" s="22" t="s">
        <v>3</v>
      </c>
      <c r="C603" s="23" t="s">
        <v>3</v>
      </c>
      <c r="D603" s="8"/>
      <c r="E603" s="24"/>
      <c r="F603" s="25"/>
    </row>
    <row r="604" spans="1:7" ht="13.5" customHeight="1" x14ac:dyDescent="0.3">
      <c r="A604" s="20" t="s">
        <v>20</v>
      </c>
      <c r="B604" s="26" t="s">
        <v>380</v>
      </c>
      <c r="C604" s="31">
        <v>387</v>
      </c>
      <c r="D604" s="27" t="s">
        <v>34</v>
      </c>
      <c r="E604" s="32"/>
      <c r="F604" s="25">
        <f>ROUND(IF(ISNUMBER(C604), VALUE(C604), 1) * VALUE(E604),2)</f>
        <v>0</v>
      </c>
      <c r="G604" s="29" t="s">
        <v>381</v>
      </c>
    </row>
    <row r="605" spans="1:7" ht="13.5" customHeight="1" x14ac:dyDescent="0.3">
      <c r="A605" s="20" t="s">
        <v>5</v>
      </c>
      <c r="B605" s="26" t="s">
        <v>3</v>
      </c>
      <c r="C605" s="23" t="s">
        <v>3</v>
      </c>
      <c r="D605" s="27" t="s">
        <v>3</v>
      </c>
      <c r="E605" s="24"/>
      <c r="F605" s="25"/>
    </row>
    <row r="606" spans="1:7" ht="13.5" customHeight="1" x14ac:dyDescent="0.3">
      <c r="A606" s="20" t="s">
        <v>26</v>
      </c>
      <c r="B606" s="26" t="s">
        <v>249</v>
      </c>
      <c r="C606" s="31">
        <v>13</v>
      </c>
      <c r="D606" s="27" t="s">
        <v>65</v>
      </c>
      <c r="E606" s="32"/>
      <c r="F606" s="25">
        <f>ROUND(IF(ISNUMBER(C606), VALUE(C606), 1) * VALUE(E606),2)</f>
        <v>0</v>
      </c>
      <c r="G606" s="29" t="s">
        <v>382</v>
      </c>
    </row>
    <row r="607" spans="1:7" ht="13.5" customHeight="1" x14ac:dyDescent="0.3">
      <c r="A607" s="20" t="s">
        <v>5</v>
      </c>
      <c r="B607" s="26" t="s">
        <v>3</v>
      </c>
      <c r="C607" s="23" t="s">
        <v>3</v>
      </c>
      <c r="D607" s="27" t="s">
        <v>3</v>
      </c>
      <c r="E607" s="24"/>
      <c r="F607" s="25"/>
    </row>
    <row r="608" spans="1:7" ht="13.5" customHeight="1" x14ac:dyDescent="0.3">
      <c r="A608" s="20" t="s">
        <v>31</v>
      </c>
      <c r="B608" s="26" t="s">
        <v>383</v>
      </c>
      <c r="C608" s="31">
        <v>11</v>
      </c>
      <c r="D608" s="27" t="s">
        <v>65</v>
      </c>
      <c r="E608" s="32"/>
      <c r="F608" s="25">
        <f>ROUND(IF(ISNUMBER(C608), VALUE(C608), 1) * VALUE(E608),2)</f>
        <v>0</v>
      </c>
      <c r="G608" s="29" t="s">
        <v>384</v>
      </c>
    </row>
    <row r="609" spans="1:7" ht="13.5" customHeight="1" x14ac:dyDescent="0.3">
      <c r="A609" s="20" t="s">
        <v>5</v>
      </c>
      <c r="B609" s="26" t="s">
        <v>3</v>
      </c>
      <c r="C609" s="23" t="s">
        <v>3</v>
      </c>
      <c r="D609" s="27" t="s">
        <v>3</v>
      </c>
      <c r="E609" s="24"/>
      <c r="F609" s="25"/>
    </row>
    <row r="610" spans="1:7" ht="14.25" customHeight="1" x14ac:dyDescent="0.3">
      <c r="A610" s="20" t="s">
        <v>5</v>
      </c>
      <c r="B610" s="21" t="s">
        <v>385</v>
      </c>
      <c r="C610" s="23" t="s">
        <v>3</v>
      </c>
      <c r="D610" s="8"/>
      <c r="E610" s="24"/>
      <c r="F610" s="25"/>
    </row>
    <row r="611" spans="1:7" ht="14.25" customHeight="1" x14ac:dyDescent="0.3">
      <c r="A611" s="20" t="s">
        <v>5</v>
      </c>
      <c r="B611" s="21" t="s">
        <v>3</v>
      </c>
      <c r="C611" s="23" t="s">
        <v>3</v>
      </c>
      <c r="D611" s="8"/>
      <c r="E611" s="24"/>
      <c r="F611" s="25"/>
    </row>
    <row r="612" spans="1:7" ht="13.5" customHeight="1" x14ac:dyDescent="0.3">
      <c r="A612" s="20" t="s">
        <v>5</v>
      </c>
      <c r="B612" s="22" t="s">
        <v>386</v>
      </c>
      <c r="C612" s="23" t="s">
        <v>3</v>
      </c>
      <c r="D612" s="8"/>
      <c r="E612" s="24"/>
      <c r="F612" s="25"/>
    </row>
    <row r="613" spans="1:7" ht="13.5" customHeight="1" x14ac:dyDescent="0.3">
      <c r="A613" s="20" t="s">
        <v>5</v>
      </c>
      <c r="B613" s="22" t="s">
        <v>3</v>
      </c>
      <c r="C613" s="23" t="s">
        <v>3</v>
      </c>
      <c r="D613" s="8"/>
      <c r="E613" s="24"/>
      <c r="F613" s="25"/>
    </row>
    <row r="614" spans="1:7" ht="13.5" customHeight="1" x14ac:dyDescent="0.3">
      <c r="A614" s="20" t="s">
        <v>36</v>
      </c>
      <c r="B614" s="26" t="s">
        <v>387</v>
      </c>
      <c r="C614" s="31">
        <v>58</v>
      </c>
      <c r="D614" s="27" t="s">
        <v>65</v>
      </c>
      <c r="E614" s="32"/>
      <c r="F614" s="25">
        <f>ROUND(IF(ISNUMBER(C614), VALUE(C614), 1) * VALUE(E614),2)</f>
        <v>0</v>
      </c>
      <c r="G614" s="29" t="s">
        <v>388</v>
      </c>
    </row>
    <row r="615" spans="1:7" ht="174.75" customHeight="1" x14ac:dyDescent="0.3">
      <c r="A615" s="20" t="s">
        <v>5</v>
      </c>
      <c r="B615" s="26" t="s">
        <v>3</v>
      </c>
      <c r="C615" s="23" t="s">
        <v>3</v>
      </c>
      <c r="D615" s="27" t="s">
        <v>3</v>
      </c>
      <c r="E615" s="24"/>
      <c r="F615" s="25"/>
    </row>
    <row r="616" spans="1:7" ht="12.75" customHeight="1" x14ac:dyDescent="0.3">
      <c r="E616" s="33" t="s">
        <v>46</v>
      </c>
      <c r="F616" s="34">
        <f>SUM(F581:F615)</f>
        <v>0</v>
      </c>
    </row>
    <row r="617" spans="1:7" ht="12.75" customHeight="1" x14ac:dyDescent="0.3"/>
    <row r="618" spans="1:7" ht="12.75" customHeight="1" x14ac:dyDescent="0.3">
      <c r="A618" s="35" t="s">
        <v>389</v>
      </c>
    </row>
    <row r="619" spans="1:7" ht="12.75" customHeight="1" x14ac:dyDescent="0.3">
      <c r="A619" s="36" t="s">
        <v>3</v>
      </c>
    </row>
    <row r="620" spans="1:7" ht="12.75" customHeight="1" x14ac:dyDescent="0.3"/>
    <row r="621" spans="1:7" ht="12.75" customHeight="1" x14ac:dyDescent="0.3">
      <c r="E621" s="1" t="s">
        <v>1</v>
      </c>
    </row>
    <row r="622" spans="1:7" ht="12.75" customHeight="1" x14ac:dyDescent="0.3">
      <c r="E622" s="1" t="s">
        <v>2</v>
      </c>
    </row>
    <row r="623" spans="1:7" ht="12.75" customHeight="1" x14ac:dyDescent="0.3">
      <c r="E623" s="1" t="s">
        <v>3</v>
      </c>
    </row>
    <row r="624" spans="1:7" ht="12.75" customHeight="1" x14ac:dyDescent="0.3">
      <c r="A624" s="6" t="s">
        <v>4</v>
      </c>
      <c r="B624" s="5"/>
      <c r="C624" s="5"/>
      <c r="D624" s="5"/>
      <c r="E624" s="4"/>
      <c r="F624" s="7" t="s">
        <v>3</v>
      </c>
    </row>
    <row r="625" spans="1:7" ht="15" customHeight="1" x14ac:dyDescent="0.3">
      <c r="A625" s="15" t="s">
        <v>5</v>
      </c>
      <c r="B625" s="16" t="s">
        <v>390</v>
      </c>
      <c r="C625" s="17" t="s">
        <v>3</v>
      </c>
      <c r="D625" s="5"/>
      <c r="E625" s="18"/>
      <c r="F625" s="19"/>
    </row>
    <row r="626" spans="1:7" ht="15" customHeight="1" x14ac:dyDescent="0.3">
      <c r="A626" s="15" t="s">
        <v>5</v>
      </c>
      <c r="B626" s="16" t="s">
        <v>391</v>
      </c>
      <c r="C626" s="17" t="s">
        <v>3</v>
      </c>
      <c r="D626" s="5"/>
      <c r="E626" s="18"/>
      <c r="F626" s="19"/>
    </row>
    <row r="627" spans="1:7" ht="15" customHeight="1" x14ac:dyDescent="0.3">
      <c r="A627" s="15" t="s">
        <v>5</v>
      </c>
      <c r="B627" s="16" t="s">
        <v>3</v>
      </c>
      <c r="C627" s="17" t="s">
        <v>3</v>
      </c>
      <c r="D627" s="5"/>
      <c r="E627" s="18"/>
      <c r="F627" s="19"/>
    </row>
    <row r="628" spans="1:7" ht="14.25" customHeight="1" x14ac:dyDescent="0.3">
      <c r="A628" s="20" t="s">
        <v>5</v>
      </c>
      <c r="B628" s="21" t="s">
        <v>392</v>
      </c>
      <c r="C628" s="23" t="s">
        <v>3</v>
      </c>
      <c r="D628" s="8"/>
      <c r="E628" s="24"/>
      <c r="F628" s="25"/>
    </row>
    <row r="629" spans="1:7" ht="14.25" customHeight="1" x14ac:dyDescent="0.3">
      <c r="A629" s="20" t="s">
        <v>5</v>
      </c>
      <c r="B629" s="21" t="s">
        <v>393</v>
      </c>
      <c r="C629" s="23" t="s">
        <v>3</v>
      </c>
      <c r="D629" s="8"/>
      <c r="E629" s="24"/>
      <c r="F629" s="25"/>
    </row>
    <row r="630" spans="1:7" ht="14.25" customHeight="1" x14ac:dyDescent="0.3">
      <c r="A630" s="20" t="s">
        <v>5</v>
      </c>
      <c r="B630" s="21" t="s">
        <v>394</v>
      </c>
      <c r="C630" s="23" t="s">
        <v>3</v>
      </c>
      <c r="D630" s="8"/>
      <c r="E630" s="24"/>
      <c r="F630" s="25"/>
    </row>
    <row r="631" spans="1:7" ht="14.25" customHeight="1" x14ac:dyDescent="0.3">
      <c r="A631" s="20" t="s">
        <v>5</v>
      </c>
      <c r="B631" s="21" t="s">
        <v>226</v>
      </c>
      <c r="C631" s="23" t="s">
        <v>3</v>
      </c>
      <c r="D631" s="8"/>
      <c r="E631" s="24"/>
      <c r="F631" s="25"/>
    </row>
    <row r="632" spans="1:7" ht="14.25" customHeight="1" x14ac:dyDescent="0.3">
      <c r="A632" s="20" t="s">
        <v>5</v>
      </c>
      <c r="B632" s="21" t="s">
        <v>3</v>
      </c>
      <c r="C632" s="23" t="s">
        <v>3</v>
      </c>
      <c r="D632" s="8"/>
      <c r="E632" s="24"/>
      <c r="F632" s="25"/>
    </row>
    <row r="633" spans="1:7" ht="13.5" customHeight="1" x14ac:dyDescent="0.3">
      <c r="A633" s="20" t="s">
        <v>5</v>
      </c>
      <c r="B633" s="22" t="s">
        <v>395</v>
      </c>
      <c r="C633" s="23" t="s">
        <v>3</v>
      </c>
      <c r="D633" s="8"/>
      <c r="E633" s="24"/>
      <c r="F633" s="25"/>
    </row>
    <row r="634" spans="1:7" ht="13.5" customHeight="1" x14ac:dyDescent="0.3">
      <c r="A634" s="20" t="s">
        <v>5</v>
      </c>
      <c r="B634" s="22" t="s">
        <v>396</v>
      </c>
      <c r="C634" s="23" t="s">
        <v>3</v>
      </c>
      <c r="D634" s="8"/>
      <c r="E634" s="24"/>
      <c r="F634" s="25"/>
    </row>
    <row r="635" spans="1:7" ht="13.5" customHeight="1" x14ac:dyDescent="0.3">
      <c r="A635" s="20" t="s">
        <v>5</v>
      </c>
      <c r="B635" s="22" t="s">
        <v>3</v>
      </c>
      <c r="C635" s="23" t="s">
        <v>3</v>
      </c>
      <c r="D635" s="8"/>
      <c r="E635" s="24"/>
      <c r="F635" s="25"/>
    </row>
    <row r="636" spans="1:7" ht="13.5" customHeight="1" x14ac:dyDescent="0.3">
      <c r="A636" s="20" t="s">
        <v>14</v>
      </c>
      <c r="B636" s="26" t="s">
        <v>397</v>
      </c>
      <c r="C636" s="31">
        <v>153</v>
      </c>
      <c r="D636" s="27" t="s">
        <v>34</v>
      </c>
      <c r="E636" s="32"/>
      <c r="F636" s="25">
        <f>ROUND(IF(ISNUMBER(C636), VALUE(C636), 1) * VALUE(E636),2)</f>
        <v>0</v>
      </c>
      <c r="G636" s="29" t="s">
        <v>398</v>
      </c>
    </row>
    <row r="637" spans="1:7" ht="13.5" customHeight="1" x14ac:dyDescent="0.3">
      <c r="A637" s="20" t="s">
        <v>5</v>
      </c>
      <c r="B637" s="26" t="s">
        <v>3</v>
      </c>
      <c r="C637" s="23" t="s">
        <v>3</v>
      </c>
      <c r="D637" s="27" t="s">
        <v>3</v>
      </c>
      <c r="E637" s="24"/>
      <c r="F637" s="25"/>
    </row>
    <row r="638" spans="1:7" ht="13.5" customHeight="1" x14ac:dyDescent="0.3">
      <c r="A638" s="20" t="s">
        <v>20</v>
      </c>
      <c r="B638" s="30" t="s">
        <v>399</v>
      </c>
      <c r="C638" s="31">
        <v>25</v>
      </c>
      <c r="D638" s="27" t="s">
        <v>65</v>
      </c>
      <c r="E638" s="32"/>
      <c r="F638" s="25">
        <f>ROUND(IF(ISNUMBER(C638), VALUE(C638), 1) * VALUE(E638),2)</f>
        <v>0</v>
      </c>
      <c r="G638" s="29" t="s">
        <v>400</v>
      </c>
    </row>
    <row r="639" spans="1:7" ht="13.5" customHeight="1" x14ac:dyDescent="0.3">
      <c r="A639" s="20" t="s">
        <v>5</v>
      </c>
      <c r="B639" s="30" t="s">
        <v>3</v>
      </c>
      <c r="C639" s="23" t="s">
        <v>3</v>
      </c>
      <c r="D639" s="27" t="s">
        <v>3</v>
      </c>
      <c r="E639" s="24"/>
      <c r="F639" s="25"/>
    </row>
    <row r="640" spans="1:7" ht="14.25" customHeight="1" x14ac:dyDescent="0.3">
      <c r="A640" s="20" t="s">
        <v>5</v>
      </c>
      <c r="B640" s="21" t="s">
        <v>401</v>
      </c>
      <c r="C640" s="23" t="s">
        <v>3</v>
      </c>
      <c r="D640" s="8"/>
      <c r="E640" s="24"/>
      <c r="F640" s="25"/>
    </row>
    <row r="641" spans="1:7" ht="14.25" customHeight="1" x14ac:dyDescent="0.3">
      <c r="A641" s="20" t="s">
        <v>5</v>
      </c>
      <c r="B641" s="21" t="s">
        <v>402</v>
      </c>
      <c r="C641" s="23" t="s">
        <v>3</v>
      </c>
      <c r="D641" s="8"/>
      <c r="E641" s="24"/>
      <c r="F641" s="25"/>
    </row>
    <row r="642" spans="1:7" ht="14.25" customHeight="1" x14ac:dyDescent="0.3">
      <c r="A642" s="20" t="s">
        <v>5</v>
      </c>
      <c r="B642" s="21" t="s">
        <v>403</v>
      </c>
      <c r="C642" s="23" t="s">
        <v>3</v>
      </c>
      <c r="D642" s="8"/>
      <c r="E642" s="24"/>
      <c r="F642" s="25"/>
    </row>
    <row r="643" spans="1:7" ht="14.25" customHeight="1" x14ac:dyDescent="0.3">
      <c r="A643" s="20" t="s">
        <v>5</v>
      </c>
      <c r="B643" s="21" t="s">
        <v>404</v>
      </c>
      <c r="C643" s="23" t="s">
        <v>3</v>
      </c>
      <c r="D643" s="8"/>
      <c r="E643" s="24"/>
      <c r="F643" s="25"/>
    </row>
    <row r="644" spans="1:7" ht="14.25" customHeight="1" x14ac:dyDescent="0.3">
      <c r="A644" s="20" t="s">
        <v>5</v>
      </c>
      <c r="B644" s="21" t="s">
        <v>226</v>
      </c>
      <c r="C644" s="23" t="s">
        <v>3</v>
      </c>
      <c r="D644" s="8"/>
      <c r="E644" s="24"/>
      <c r="F644" s="25"/>
    </row>
    <row r="645" spans="1:7" ht="14.25" customHeight="1" x14ac:dyDescent="0.3">
      <c r="A645" s="20" t="s">
        <v>5</v>
      </c>
      <c r="B645" s="21" t="s">
        <v>3</v>
      </c>
      <c r="C645" s="23" t="s">
        <v>3</v>
      </c>
      <c r="D645" s="8"/>
      <c r="E645" s="24"/>
      <c r="F645" s="25"/>
    </row>
    <row r="646" spans="1:7" ht="13.5" customHeight="1" x14ac:dyDescent="0.3">
      <c r="A646" s="20" t="s">
        <v>5</v>
      </c>
      <c r="B646" s="22" t="s">
        <v>395</v>
      </c>
      <c r="C646" s="23" t="s">
        <v>3</v>
      </c>
      <c r="D646" s="8"/>
      <c r="E646" s="24"/>
      <c r="F646" s="25"/>
    </row>
    <row r="647" spans="1:7" ht="13.5" customHeight="1" x14ac:dyDescent="0.3">
      <c r="A647" s="20" t="s">
        <v>5</v>
      </c>
      <c r="B647" s="22" t="s">
        <v>396</v>
      </c>
      <c r="C647" s="23" t="s">
        <v>3</v>
      </c>
      <c r="D647" s="8"/>
      <c r="E647" s="24"/>
      <c r="F647" s="25"/>
    </row>
    <row r="648" spans="1:7" ht="13.5" customHeight="1" x14ac:dyDescent="0.3">
      <c r="A648" s="20" t="s">
        <v>5</v>
      </c>
      <c r="B648" s="22" t="s">
        <v>3</v>
      </c>
      <c r="C648" s="23" t="s">
        <v>3</v>
      </c>
      <c r="D648" s="8"/>
      <c r="E648" s="24"/>
      <c r="F648" s="25"/>
    </row>
    <row r="649" spans="1:7" ht="13.5" customHeight="1" x14ac:dyDescent="0.3">
      <c r="A649" s="20" t="s">
        <v>26</v>
      </c>
      <c r="B649" s="26" t="s">
        <v>397</v>
      </c>
      <c r="C649" s="31">
        <v>29</v>
      </c>
      <c r="D649" s="27" t="s">
        <v>34</v>
      </c>
      <c r="E649" s="32"/>
      <c r="F649" s="25">
        <f>ROUND(IF(ISNUMBER(C649), VALUE(C649), 1) * VALUE(E649),2)</f>
        <v>0</v>
      </c>
      <c r="G649" s="29" t="s">
        <v>405</v>
      </c>
    </row>
    <row r="650" spans="1:7" ht="13.5" customHeight="1" x14ac:dyDescent="0.3">
      <c r="A650" s="20" t="s">
        <v>5</v>
      </c>
      <c r="B650" s="26" t="s">
        <v>3</v>
      </c>
      <c r="C650" s="23" t="s">
        <v>3</v>
      </c>
      <c r="D650" s="27" t="s">
        <v>3</v>
      </c>
      <c r="E650" s="24"/>
      <c r="F650" s="25"/>
    </row>
    <row r="651" spans="1:7" ht="13.5" customHeight="1" x14ac:dyDescent="0.3">
      <c r="A651" s="20" t="s">
        <v>31</v>
      </c>
      <c r="B651" s="30" t="s">
        <v>399</v>
      </c>
      <c r="C651" s="31">
        <v>23</v>
      </c>
      <c r="D651" s="27" t="s">
        <v>65</v>
      </c>
      <c r="E651" s="32"/>
      <c r="F651" s="25">
        <f>ROUND(IF(ISNUMBER(C651), VALUE(C651), 1) * VALUE(E651),2)</f>
        <v>0</v>
      </c>
      <c r="G651" s="29" t="s">
        <v>406</v>
      </c>
    </row>
    <row r="652" spans="1:7" ht="13.5" customHeight="1" x14ac:dyDescent="0.3">
      <c r="A652" s="20" t="s">
        <v>5</v>
      </c>
      <c r="B652" s="30" t="s">
        <v>3</v>
      </c>
      <c r="C652" s="23" t="s">
        <v>3</v>
      </c>
      <c r="D652" s="27" t="s">
        <v>3</v>
      </c>
      <c r="E652" s="24"/>
      <c r="F652" s="25"/>
    </row>
    <row r="653" spans="1:7" ht="13.5" customHeight="1" x14ac:dyDescent="0.3">
      <c r="A653" s="20" t="s">
        <v>5</v>
      </c>
      <c r="B653" s="22" t="s">
        <v>407</v>
      </c>
      <c r="C653" s="23" t="s">
        <v>3</v>
      </c>
      <c r="D653" s="8"/>
      <c r="E653" s="24"/>
      <c r="F653" s="25"/>
    </row>
    <row r="654" spans="1:7" ht="13.5" customHeight="1" x14ac:dyDescent="0.3">
      <c r="A654" s="20" t="s">
        <v>5</v>
      </c>
      <c r="B654" s="22" t="s">
        <v>3</v>
      </c>
      <c r="C654" s="23" t="s">
        <v>3</v>
      </c>
      <c r="D654" s="8"/>
      <c r="E654" s="24"/>
      <c r="F654" s="25"/>
    </row>
    <row r="655" spans="1:7" ht="13.5" customHeight="1" x14ac:dyDescent="0.3">
      <c r="A655" s="20" t="s">
        <v>36</v>
      </c>
      <c r="B655" s="26" t="s">
        <v>408</v>
      </c>
      <c r="C655" s="23" t="s">
        <v>3</v>
      </c>
      <c r="D655" s="27" t="s">
        <v>3</v>
      </c>
      <c r="E655" s="24"/>
      <c r="F655" s="25"/>
    </row>
    <row r="656" spans="1:7" ht="13.5" customHeight="1" x14ac:dyDescent="0.3">
      <c r="A656" s="20" t="s">
        <v>5</v>
      </c>
      <c r="B656" s="26" t="s">
        <v>409</v>
      </c>
      <c r="C656" s="23" t="s">
        <v>3</v>
      </c>
      <c r="D656" s="27" t="s">
        <v>3</v>
      </c>
      <c r="E656" s="24"/>
      <c r="F656" s="25"/>
    </row>
    <row r="657" spans="1:7" ht="13.5" customHeight="1" x14ac:dyDescent="0.3">
      <c r="A657" s="20" t="s">
        <v>5</v>
      </c>
      <c r="B657" s="26" t="s">
        <v>410</v>
      </c>
      <c r="C657" s="31">
        <v>27</v>
      </c>
      <c r="D657" s="27" t="s">
        <v>65</v>
      </c>
      <c r="E657" s="32"/>
      <c r="F657" s="25">
        <f>ROUND(IF(ISNUMBER(C657), VALUE(C657), 1) * VALUE(E657),2)</f>
        <v>0</v>
      </c>
      <c r="G657" s="29" t="s">
        <v>411</v>
      </c>
    </row>
    <row r="658" spans="1:7" ht="13.5" customHeight="1" x14ac:dyDescent="0.3">
      <c r="A658" s="20" t="s">
        <v>5</v>
      </c>
      <c r="B658" s="26" t="s">
        <v>3</v>
      </c>
      <c r="C658" s="23" t="s">
        <v>3</v>
      </c>
      <c r="D658" s="27" t="s">
        <v>3</v>
      </c>
      <c r="E658" s="24"/>
      <c r="F658" s="25"/>
    </row>
    <row r="659" spans="1:7" ht="13.5" customHeight="1" x14ac:dyDescent="0.3">
      <c r="A659" s="20" t="s">
        <v>39</v>
      </c>
      <c r="B659" s="30" t="s">
        <v>399</v>
      </c>
      <c r="C659" s="31">
        <v>11</v>
      </c>
      <c r="D659" s="27" t="s">
        <v>65</v>
      </c>
      <c r="E659" s="32"/>
      <c r="F659" s="25">
        <f>ROUND(IF(ISNUMBER(C659), VALUE(C659), 1) * VALUE(E659),2)</f>
        <v>0</v>
      </c>
      <c r="G659" s="29" t="s">
        <v>412</v>
      </c>
    </row>
    <row r="660" spans="1:7" ht="172.5" customHeight="1" x14ac:dyDescent="0.3">
      <c r="A660" s="20" t="s">
        <v>5</v>
      </c>
      <c r="B660" s="30" t="s">
        <v>3</v>
      </c>
      <c r="C660" s="23" t="s">
        <v>3</v>
      </c>
      <c r="D660" s="27" t="s">
        <v>3</v>
      </c>
      <c r="E660" s="24"/>
      <c r="F660" s="25"/>
    </row>
    <row r="661" spans="1:7" ht="12.75" customHeight="1" x14ac:dyDescent="0.3">
      <c r="E661" s="33" t="s">
        <v>46</v>
      </c>
      <c r="F661" s="34">
        <f>SUM(F625:F660)</f>
        <v>0</v>
      </c>
    </row>
    <row r="662" spans="1:7" ht="12.75" customHeight="1" x14ac:dyDescent="0.3"/>
    <row r="663" spans="1:7" ht="12.75" customHeight="1" x14ac:dyDescent="0.3">
      <c r="A663" s="35" t="s">
        <v>413</v>
      </c>
    </row>
    <row r="664" spans="1:7" ht="12.75" customHeight="1" x14ac:dyDescent="0.3">
      <c r="A664" s="36" t="s">
        <v>3</v>
      </c>
    </row>
    <row r="665" spans="1:7" ht="12.75" customHeight="1" x14ac:dyDescent="0.3"/>
    <row r="666" spans="1:7" ht="12.75" customHeight="1" x14ac:dyDescent="0.3">
      <c r="E666" s="1" t="s">
        <v>1</v>
      </c>
    </row>
    <row r="667" spans="1:7" ht="12.75" customHeight="1" x14ac:dyDescent="0.3">
      <c r="E667" s="1" t="s">
        <v>2</v>
      </c>
    </row>
    <row r="668" spans="1:7" ht="12.75" customHeight="1" x14ac:dyDescent="0.3">
      <c r="E668" s="1" t="s">
        <v>3</v>
      </c>
    </row>
    <row r="669" spans="1:7" ht="12.75" customHeight="1" x14ac:dyDescent="0.3">
      <c r="A669" s="6" t="s">
        <v>4</v>
      </c>
      <c r="B669" s="5"/>
      <c r="C669" s="5"/>
      <c r="D669" s="5"/>
      <c r="E669" s="4"/>
      <c r="F669" s="7" t="s">
        <v>3</v>
      </c>
    </row>
    <row r="670" spans="1:7" ht="14.25" customHeight="1" x14ac:dyDescent="0.3">
      <c r="A670" s="20" t="s">
        <v>5</v>
      </c>
      <c r="B670" s="21" t="s">
        <v>401</v>
      </c>
      <c r="C670" s="23" t="s">
        <v>3</v>
      </c>
      <c r="D670" s="8"/>
      <c r="E670" s="24"/>
      <c r="F670" s="25"/>
    </row>
    <row r="671" spans="1:7" ht="14.25" customHeight="1" x14ac:dyDescent="0.3">
      <c r="A671" s="20" t="s">
        <v>5</v>
      </c>
      <c r="B671" s="21" t="s">
        <v>414</v>
      </c>
      <c r="C671" s="23" t="s">
        <v>3</v>
      </c>
      <c r="D671" s="8"/>
      <c r="E671" s="24"/>
      <c r="F671" s="25"/>
    </row>
    <row r="672" spans="1:7" ht="14.25" customHeight="1" x14ac:dyDescent="0.3">
      <c r="A672" s="20" t="s">
        <v>5</v>
      </c>
      <c r="B672" s="21" t="s">
        <v>415</v>
      </c>
      <c r="C672" s="23" t="s">
        <v>3</v>
      </c>
      <c r="D672" s="8"/>
      <c r="E672" s="24"/>
      <c r="F672" s="25"/>
    </row>
    <row r="673" spans="1:7" ht="14.25" customHeight="1" x14ac:dyDescent="0.3">
      <c r="A673" s="20" t="s">
        <v>5</v>
      </c>
      <c r="B673" s="21" t="s">
        <v>416</v>
      </c>
      <c r="C673" s="23" t="s">
        <v>3</v>
      </c>
      <c r="D673" s="8"/>
      <c r="E673" s="24"/>
      <c r="F673" s="25"/>
    </row>
    <row r="674" spans="1:7" ht="14.25" customHeight="1" x14ac:dyDescent="0.3">
      <c r="A674" s="20" t="s">
        <v>5</v>
      </c>
      <c r="B674" s="21" t="s">
        <v>226</v>
      </c>
      <c r="C674" s="23" t="s">
        <v>3</v>
      </c>
      <c r="D674" s="8"/>
      <c r="E674" s="24"/>
      <c r="F674" s="25"/>
    </row>
    <row r="675" spans="1:7" ht="14.25" customHeight="1" x14ac:dyDescent="0.3">
      <c r="A675" s="20" t="s">
        <v>5</v>
      </c>
      <c r="B675" s="21" t="s">
        <v>3</v>
      </c>
      <c r="C675" s="23" t="s">
        <v>3</v>
      </c>
      <c r="D675" s="8"/>
      <c r="E675" s="24"/>
      <c r="F675" s="25"/>
    </row>
    <row r="676" spans="1:7" ht="13.5" customHeight="1" x14ac:dyDescent="0.3">
      <c r="A676" s="20" t="s">
        <v>5</v>
      </c>
      <c r="B676" s="22" t="s">
        <v>395</v>
      </c>
      <c r="C676" s="23" t="s">
        <v>3</v>
      </c>
      <c r="D676" s="8"/>
      <c r="E676" s="24"/>
      <c r="F676" s="25"/>
    </row>
    <row r="677" spans="1:7" ht="13.5" customHeight="1" x14ac:dyDescent="0.3">
      <c r="A677" s="20" t="s">
        <v>5</v>
      </c>
      <c r="B677" s="22" t="s">
        <v>396</v>
      </c>
      <c r="C677" s="23" t="s">
        <v>3</v>
      </c>
      <c r="D677" s="8"/>
      <c r="E677" s="24"/>
      <c r="F677" s="25"/>
    </row>
    <row r="678" spans="1:7" ht="13.5" customHeight="1" x14ac:dyDescent="0.3">
      <c r="A678" s="20" t="s">
        <v>5</v>
      </c>
      <c r="B678" s="22" t="s">
        <v>3</v>
      </c>
      <c r="C678" s="23" t="s">
        <v>3</v>
      </c>
      <c r="D678" s="8"/>
      <c r="E678" s="24"/>
      <c r="F678" s="25"/>
    </row>
    <row r="679" spans="1:7" ht="13.5" customHeight="1" x14ac:dyDescent="0.3">
      <c r="A679" s="20" t="s">
        <v>14</v>
      </c>
      <c r="B679" s="26" t="s">
        <v>397</v>
      </c>
      <c r="C679" s="31">
        <v>32</v>
      </c>
      <c r="D679" s="27" t="s">
        <v>34</v>
      </c>
      <c r="E679" s="32"/>
      <c r="F679" s="25">
        <f>ROUND(IF(ISNUMBER(C679), VALUE(C679), 1) * VALUE(E679),2)</f>
        <v>0</v>
      </c>
      <c r="G679" s="29" t="s">
        <v>417</v>
      </c>
    </row>
    <row r="680" spans="1:7" ht="13.5" customHeight="1" x14ac:dyDescent="0.3">
      <c r="A680" s="20" t="s">
        <v>5</v>
      </c>
      <c r="B680" s="26" t="s">
        <v>3</v>
      </c>
      <c r="C680" s="23" t="s">
        <v>3</v>
      </c>
      <c r="D680" s="27" t="s">
        <v>3</v>
      </c>
      <c r="E680" s="24"/>
      <c r="F680" s="25"/>
    </row>
    <row r="681" spans="1:7" ht="13.5" customHeight="1" x14ac:dyDescent="0.3">
      <c r="A681" s="20" t="s">
        <v>20</v>
      </c>
      <c r="B681" s="30" t="s">
        <v>399</v>
      </c>
      <c r="C681" s="31">
        <v>12</v>
      </c>
      <c r="D681" s="27" t="s">
        <v>65</v>
      </c>
      <c r="E681" s="32"/>
      <c r="F681" s="25">
        <f>ROUND(IF(ISNUMBER(C681), VALUE(C681), 1) * VALUE(E681),2)</f>
        <v>0</v>
      </c>
      <c r="G681" s="29" t="s">
        <v>418</v>
      </c>
    </row>
    <row r="682" spans="1:7" ht="13.5" customHeight="1" x14ac:dyDescent="0.3">
      <c r="A682" s="20" t="s">
        <v>5</v>
      </c>
      <c r="B682" s="30" t="s">
        <v>3</v>
      </c>
      <c r="C682" s="23" t="s">
        <v>3</v>
      </c>
      <c r="D682" s="27" t="s">
        <v>3</v>
      </c>
      <c r="E682" s="24"/>
      <c r="F682" s="25"/>
    </row>
    <row r="683" spans="1:7" ht="13.5" customHeight="1" x14ac:dyDescent="0.3">
      <c r="A683" s="20" t="s">
        <v>5</v>
      </c>
      <c r="B683" s="22" t="s">
        <v>419</v>
      </c>
      <c r="C683" s="23" t="s">
        <v>3</v>
      </c>
      <c r="D683" s="8"/>
      <c r="E683" s="24"/>
      <c r="F683" s="25"/>
    </row>
    <row r="684" spans="1:7" ht="13.5" customHeight="1" x14ac:dyDescent="0.3">
      <c r="A684" s="20" t="s">
        <v>5</v>
      </c>
      <c r="B684" s="22" t="s">
        <v>396</v>
      </c>
      <c r="C684" s="23" t="s">
        <v>3</v>
      </c>
      <c r="D684" s="8"/>
      <c r="E684" s="24"/>
      <c r="F684" s="25"/>
    </row>
    <row r="685" spans="1:7" ht="13.5" customHeight="1" x14ac:dyDescent="0.3">
      <c r="A685" s="20" t="s">
        <v>5</v>
      </c>
      <c r="B685" s="22" t="s">
        <v>3</v>
      </c>
      <c r="C685" s="23" t="s">
        <v>3</v>
      </c>
      <c r="D685" s="8"/>
      <c r="E685" s="24"/>
      <c r="F685" s="25"/>
    </row>
    <row r="686" spans="1:7" ht="13.5" customHeight="1" x14ac:dyDescent="0.3">
      <c r="A686" s="20" t="s">
        <v>26</v>
      </c>
      <c r="B686" s="26" t="s">
        <v>420</v>
      </c>
      <c r="C686" s="31">
        <v>35</v>
      </c>
      <c r="D686" s="27" t="s">
        <v>65</v>
      </c>
      <c r="E686" s="32"/>
      <c r="F686" s="25">
        <f>ROUND(IF(ISNUMBER(C686), VALUE(C686), 1) * VALUE(E686),2)</f>
        <v>0</v>
      </c>
      <c r="G686" s="29" t="s">
        <v>421</v>
      </c>
    </row>
    <row r="687" spans="1:7" ht="13.5" customHeight="1" x14ac:dyDescent="0.3">
      <c r="A687" s="20" t="s">
        <v>5</v>
      </c>
      <c r="B687" s="26" t="s">
        <v>3</v>
      </c>
      <c r="C687" s="23" t="s">
        <v>3</v>
      </c>
      <c r="D687" s="27" t="s">
        <v>3</v>
      </c>
      <c r="E687" s="24"/>
      <c r="F687" s="25"/>
    </row>
    <row r="688" spans="1:7" ht="13.5" customHeight="1" x14ac:dyDescent="0.3">
      <c r="A688" s="20" t="s">
        <v>5</v>
      </c>
      <c r="B688" s="22" t="s">
        <v>422</v>
      </c>
      <c r="C688" s="23" t="s">
        <v>3</v>
      </c>
      <c r="D688" s="8"/>
      <c r="E688" s="24"/>
      <c r="F688" s="25"/>
    </row>
    <row r="689" spans="1:7" ht="13.5" customHeight="1" x14ac:dyDescent="0.3">
      <c r="A689" s="20" t="s">
        <v>5</v>
      </c>
      <c r="B689" s="22" t="s">
        <v>396</v>
      </c>
      <c r="C689" s="23" t="s">
        <v>3</v>
      </c>
      <c r="D689" s="8"/>
      <c r="E689" s="24"/>
      <c r="F689" s="25"/>
    </row>
    <row r="690" spans="1:7" ht="13.5" customHeight="1" x14ac:dyDescent="0.3">
      <c r="A690" s="20" t="s">
        <v>5</v>
      </c>
      <c r="B690" s="22" t="s">
        <v>3</v>
      </c>
      <c r="C690" s="23" t="s">
        <v>3</v>
      </c>
      <c r="D690" s="8"/>
      <c r="E690" s="24"/>
      <c r="F690" s="25"/>
    </row>
    <row r="691" spans="1:7" ht="13.5" customHeight="1" x14ac:dyDescent="0.3">
      <c r="A691" s="20" t="s">
        <v>31</v>
      </c>
      <c r="B691" s="26" t="s">
        <v>423</v>
      </c>
      <c r="C691" s="31">
        <v>38</v>
      </c>
      <c r="D691" s="27" t="s">
        <v>65</v>
      </c>
      <c r="E691" s="32"/>
      <c r="F691" s="25">
        <f>ROUND(IF(ISNUMBER(C691), VALUE(C691), 1) * VALUE(E691),2)</f>
        <v>0</v>
      </c>
      <c r="G691" s="29" t="s">
        <v>424</v>
      </c>
    </row>
    <row r="692" spans="1:7" ht="13.5" customHeight="1" x14ac:dyDescent="0.3">
      <c r="A692" s="20" t="s">
        <v>5</v>
      </c>
      <c r="B692" s="26" t="s">
        <v>3</v>
      </c>
      <c r="C692" s="23" t="s">
        <v>3</v>
      </c>
      <c r="D692" s="27" t="s">
        <v>3</v>
      </c>
      <c r="E692" s="24"/>
      <c r="F692" s="25"/>
    </row>
    <row r="693" spans="1:7" ht="13.5" customHeight="1" x14ac:dyDescent="0.3">
      <c r="A693" s="20" t="s">
        <v>5</v>
      </c>
      <c r="B693" s="22" t="s">
        <v>425</v>
      </c>
      <c r="C693" s="23" t="s">
        <v>3</v>
      </c>
      <c r="D693" s="8"/>
      <c r="E693" s="24"/>
      <c r="F693" s="25"/>
    </row>
    <row r="694" spans="1:7" ht="13.5" customHeight="1" x14ac:dyDescent="0.3">
      <c r="A694" s="20" t="s">
        <v>5</v>
      </c>
      <c r="B694" s="22" t="s">
        <v>396</v>
      </c>
      <c r="C694" s="23" t="s">
        <v>3</v>
      </c>
      <c r="D694" s="8"/>
      <c r="E694" s="24"/>
      <c r="F694" s="25"/>
    </row>
    <row r="695" spans="1:7" ht="13.5" customHeight="1" x14ac:dyDescent="0.3">
      <c r="A695" s="20" t="s">
        <v>5</v>
      </c>
      <c r="B695" s="22" t="s">
        <v>3</v>
      </c>
      <c r="C695" s="23" t="s">
        <v>3</v>
      </c>
      <c r="D695" s="8"/>
      <c r="E695" s="24"/>
      <c r="F695" s="25"/>
    </row>
    <row r="696" spans="1:7" ht="13.5" customHeight="1" x14ac:dyDescent="0.3">
      <c r="A696" s="20" t="s">
        <v>36</v>
      </c>
      <c r="B696" s="26" t="s">
        <v>380</v>
      </c>
      <c r="C696" s="31">
        <v>6</v>
      </c>
      <c r="D696" s="27" t="s">
        <v>34</v>
      </c>
      <c r="E696" s="32"/>
      <c r="F696" s="25">
        <f>ROUND(IF(ISNUMBER(C696), VALUE(C696), 1) * VALUE(E696),2)</f>
        <v>0</v>
      </c>
      <c r="G696" s="29" t="s">
        <v>426</v>
      </c>
    </row>
    <row r="697" spans="1:7" ht="13.5" customHeight="1" x14ac:dyDescent="0.3">
      <c r="A697" s="20" t="s">
        <v>5</v>
      </c>
      <c r="B697" s="26" t="s">
        <v>3</v>
      </c>
      <c r="C697" s="23" t="s">
        <v>3</v>
      </c>
      <c r="D697" s="27" t="s">
        <v>3</v>
      </c>
      <c r="E697" s="24"/>
      <c r="F697" s="25"/>
    </row>
    <row r="698" spans="1:7" ht="13.5" customHeight="1" x14ac:dyDescent="0.3">
      <c r="A698" s="20" t="s">
        <v>5</v>
      </c>
      <c r="B698" s="22" t="s">
        <v>407</v>
      </c>
      <c r="C698" s="23" t="s">
        <v>3</v>
      </c>
      <c r="D698" s="8"/>
      <c r="E698" s="24"/>
      <c r="F698" s="25"/>
    </row>
    <row r="699" spans="1:7" ht="13.5" customHeight="1" x14ac:dyDescent="0.3">
      <c r="A699" s="20" t="s">
        <v>5</v>
      </c>
      <c r="B699" s="22" t="s">
        <v>3</v>
      </c>
      <c r="C699" s="23" t="s">
        <v>3</v>
      </c>
      <c r="D699" s="8"/>
      <c r="E699" s="24"/>
      <c r="F699" s="25"/>
    </row>
    <row r="700" spans="1:7" ht="13.5" customHeight="1" x14ac:dyDescent="0.3">
      <c r="A700" s="20" t="s">
        <v>39</v>
      </c>
      <c r="B700" s="26" t="s">
        <v>408</v>
      </c>
      <c r="C700" s="23" t="s">
        <v>3</v>
      </c>
      <c r="D700" s="27" t="s">
        <v>3</v>
      </c>
      <c r="E700" s="24"/>
      <c r="F700" s="25"/>
    </row>
    <row r="701" spans="1:7" ht="13.5" customHeight="1" x14ac:dyDescent="0.3">
      <c r="A701" s="20" t="s">
        <v>5</v>
      </c>
      <c r="B701" s="26" t="s">
        <v>409</v>
      </c>
      <c r="C701" s="23" t="s">
        <v>3</v>
      </c>
      <c r="D701" s="27" t="s">
        <v>3</v>
      </c>
      <c r="E701" s="24"/>
      <c r="F701" s="25"/>
    </row>
    <row r="702" spans="1:7" ht="13.5" customHeight="1" x14ac:dyDescent="0.3">
      <c r="A702" s="20" t="s">
        <v>5</v>
      </c>
      <c r="B702" s="26" t="s">
        <v>410</v>
      </c>
      <c r="C702" s="31">
        <v>16</v>
      </c>
      <c r="D702" s="27" t="s">
        <v>65</v>
      </c>
      <c r="E702" s="32"/>
      <c r="F702" s="25">
        <f>ROUND(IF(ISNUMBER(C702), VALUE(C702), 1) * VALUE(E702),2)</f>
        <v>0</v>
      </c>
      <c r="G702" s="29" t="s">
        <v>427</v>
      </c>
    </row>
    <row r="703" spans="1:7" ht="13.5" customHeight="1" x14ac:dyDescent="0.3">
      <c r="A703" s="20" t="s">
        <v>5</v>
      </c>
      <c r="B703" s="26" t="s">
        <v>3</v>
      </c>
      <c r="C703" s="23" t="s">
        <v>3</v>
      </c>
      <c r="D703" s="27" t="s">
        <v>3</v>
      </c>
      <c r="E703" s="24"/>
      <c r="F703" s="25"/>
    </row>
    <row r="704" spans="1:7" ht="14.25" customHeight="1" x14ac:dyDescent="0.3">
      <c r="A704" s="20" t="s">
        <v>5</v>
      </c>
      <c r="B704" s="21" t="s">
        <v>428</v>
      </c>
      <c r="C704" s="23" t="s">
        <v>3</v>
      </c>
      <c r="D704" s="8"/>
      <c r="E704" s="24"/>
      <c r="F704" s="25"/>
    </row>
    <row r="705" spans="1:7" ht="14.25" customHeight="1" x14ac:dyDescent="0.3">
      <c r="A705" s="20" t="s">
        <v>5</v>
      </c>
      <c r="B705" s="21" t="s">
        <v>429</v>
      </c>
      <c r="C705" s="23" t="s">
        <v>3</v>
      </c>
      <c r="D705" s="8"/>
      <c r="E705" s="24"/>
      <c r="F705" s="25"/>
    </row>
    <row r="706" spans="1:7" ht="14.25" customHeight="1" x14ac:dyDescent="0.3">
      <c r="A706" s="20" t="s">
        <v>5</v>
      </c>
      <c r="B706" s="21" t="s">
        <v>289</v>
      </c>
      <c r="C706" s="23" t="s">
        <v>3</v>
      </c>
      <c r="D706" s="8"/>
      <c r="E706" s="24"/>
      <c r="F706" s="25"/>
    </row>
    <row r="707" spans="1:7" ht="14.25" customHeight="1" x14ac:dyDescent="0.3">
      <c r="A707" s="20" t="s">
        <v>5</v>
      </c>
      <c r="B707" s="21" t="s">
        <v>3</v>
      </c>
      <c r="C707" s="23" t="s">
        <v>3</v>
      </c>
      <c r="D707" s="8"/>
      <c r="E707" s="24"/>
      <c r="F707" s="25"/>
    </row>
    <row r="708" spans="1:7" ht="13.5" customHeight="1" x14ac:dyDescent="0.3">
      <c r="A708" s="20" t="s">
        <v>5</v>
      </c>
      <c r="B708" s="22" t="s">
        <v>430</v>
      </c>
      <c r="C708" s="23" t="s">
        <v>3</v>
      </c>
      <c r="D708" s="8"/>
      <c r="E708" s="24"/>
      <c r="F708" s="25"/>
    </row>
    <row r="709" spans="1:7" ht="13.5" customHeight="1" x14ac:dyDescent="0.3">
      <c r="A709" s="20" t="s">
        <v>5</v>
      </c>
      <c r="B709" s="22" t="s">
        <v>3</v>
      </c>
      <c r="C709" s="23" t="s">
        <v>3</v>
      </c>
      <c r="D709" s="8"/>
      <c r="E709" s="24"/>
      <c r="F709" s="25"/>
    </row>
    <row r="710" spans="1:7" ht="13.5" customHeight="1" x14ac:dyDescent="0.3">
      <c r="A710" s="20" t="s">
        <v>42</v>
      </c>
      <c r="B710" s="26" t="s">
        <v>431</v>
      </c>
      <c r="C710" s="23" t="s">
        <v>3</v>
      </c>
      <c r="D710" s="27" t="s">
        <v>3</v>
      </c>
      <c r="E710" s="24"/>
      <c r="F710" s="25"/>
    </row>
    <row r="711" spans="1:7" ht="13.5" customHeight="1" x14ac:dyDescent="0.3">
      <c r="A711" s="20" t="s">
        <v>5</v>
      </c>
      <c r="B711" s="26" t="s">
        <v>432</v>
      </c>
      <c r="C711" s="31">
        <v>3</v>
      </c>
      <c r="D711" s="27" t="s">
        <v>65</v>
      </c>
      <c r="E711" s="32"/>
      <c r="F711" s="25">
        <f>ROUND(IF(ISNUMBER(C711), VALUE(C711), 1) * VALUE(E711),2)</f>
        <v>0</v>
      </c>
      <c r="G711" s="29" t="s">
        <v>433</v>
      </c>
    </row>
    <row r="712" spans="1:7" ht="83.25" customHeight="1" x14ac:dyDescent="0.3">
      <c r="A712" s="20" t="s">
        <v>5</v>
      </c>
      <c r="B712" s="26" t="s">
        <v>3</v>
      </c>
      <c r="C712" s="23" t="s">
        <v>3</v>
      </c>
      <c r="D712" s="27" t="s">
        <v>3</v>
      </c>
      <c r="E712" s="24"/>
      <c r="F712" s="25"/>
    </row>
    <row r="713" spans="1:7" ht="12.75" customHeight="1" x14ac:dyDescent="0.3">
      <c r="E713" s="33" t="s">
        <v>46</v>
      </c>
      <c r="F713" s="34">
        <f>SUM(F670:F712)</f>
        <v>0</v>
      </c>
    </row>
    <row r="714" spans="1:7" ht="12.75" customHeight="1" x14ac:dyDescent="0.3"/>
    <row r="715" spans="1:7" ht="12.75" customHeight="1" x14ac:dyDescent="0.3">
      <c r="A715" s="35" t="s">
        <v>434</v>
      </c>
    </row>
    <row r="716" spans="1:7" ht="12.75" customHeight="1" x14ac:dyDescent="0.3">
      <c r="A716" s="36" t="s">
        <v>3</v>
      </c>
    </row>
    <row r="717" spans="1:7" ht="12.75" customHeight="1" x14ac:dyDescent="0.3"/>
    <row r="718" spans="1:7" ht="12.75" customHeight="1" x14ac:dyDescent="0.3">
      <c r="E718" s="1" t="s">
        <v>1</v>
      </c>
    </row>
    <row r="719" spans="1:7" ht="12.75" customHeight="1" x14ac:dyDescent="0.3">
      <c r="E719" s="1" t="s">
        <v>2</v>
      </c>
    </row>
    <row r="720" spans="1:7" ht="12.75" customHeight="1" x14ac:dyDescent="0.3">
      <c r="E720" s="1" t="s">
        <v>3</v>
      </c>
    </row>
    <row r="721" spans="1:7" ht="12.75" customHeight="1" x14ac:dyDescent="0.3">
      <c r="A721" s="6" t="s">
        <v>4</v>
      </c>
      <c r="B721" s="5"/>
      <c r="C721" s="5"/>
      <c r="D721" s="5"/>
      <c r="E721" s="4"/>
      <c r="F721" s="7" t="s">
        <v>3</v>
      </c>
    </row>
    <row r="722" spans="1:7" ht="13.5" customHeight="1" x14ac:dyDescent="0.3">
      <c r="A722" s="20" t="s">
        <v>5</v>
      </c>
      <c r="B722" s="22" t="s">
        <v>435</v>
      </c>
      <c r="C722" s="23" t="s">
        <v>3</v>
      </c>
      <c r="D722" s="8"/>
      <c r="E722" s="24"/>
      <c r="F722" s="25"/>
    </row>
    <row r="723" spans="1:7" ht="13.5" customHeight="1" x14ac:dyDescent="0.3">
      <c r="A723" s="20" t="s">
        <v>5</v>
      </c>
      <c r="B723" s="22" t="s">
        <v>3</v>
      </c>
      <c r="C723" s="23" t="s">
        <v>3</v>
      </c>
      <c r="D723" s="8"/>
      <c r="E723" s="24"/>
      <c r="F723" s="25"/>
    </row>
    <row r="724" spans="1:7" ht="13.5" customHeight="1" x14ac:dyDescent="0.3">
      <c r="A724" s="20" t="s">
        <v>14</v>
      </c>
      <c r="B724" s="26" t="s">
        <v>436</v>
      </c>
      <c r="C724" s="23" t="s">
        <v>3</v>
      </c>
      <c r="D724" s="27" t="s">
        <v>3</v>
      </c>
      <c r="E724" s="24"/>
      <c r="F724" s="25"/>
    </row>
    <row r="725" spans="1:7" ht="13.5" customHeight="1" x14ac:dyDescent="0.3">
      <c r="A725" s="20" t="s">
        <v>5</v>
      </c>
      <c r="B725" s="26" t="s">
        <v>410</v>
      </c>
      <c r="C725" s="31">
        <v>38</v>
      </c>
      <c r="D725" s="27" t="s">
        <v>65</v>
      </c>
      <c r="E725" s="32"/>
      <c r="F725" s="25">
        <f>ROUND(IF(ISNUMBER(C725), VALUE(C725), 1) * VALUE(E725),2)</f>
        <v>0</v>
      </c>
      <c r="G725" s="29" t="s">
        <v>437</v>
      </c>
    </row>
    <row r="726" spans="1:7" ht="13.5" customHeight="1" x14ac:dyDescent="0.3">
      <c r="A726" s="20" t="s">
        <v>5</v>
      </c>
      <c r="B726" s="26" t="s">
        <v>3</v>
      </c>
      <c r="C726" s="23" t="s">
        <v>3</v>
      </c>
      <c r="D726" s="27" t="s">
        <v>3</v>
      </c>
      <c r="E726" s="24"/>
      <c r="F726" s="25"/>
    </row>
    <row r="727" spans="1:7" ht="13.5" customHeight="1" x14ac:dyDescent="0.3">
      <c r="A727" s="20" t="s">
        <v>20</v>
      </c>
      <c r="B727" s="30" t="s">
        <v>438</v>
      </c>
      <c r="C727" s="23" t="s">
        <v>3</v>
      </c>
      <c r="D727" s="27" t="s">
        <v>3</v>
      </c>
      <c r="E727" s="24"/>
      <c r="F727" s="25"/>
    </row>
    <row r="728" spans="1:7" ht="13.5" customHeight="1" x14ac:dyDescent="0.3">
      <c r="A728" s="20" t="s">
        <v>5</v>
      </c>
      <c r="B728" s="30" t="s">
        <v>439</v>
      </c>
      <c r="C728" s="31">
        <v>24</v>
      </c>
      <c r="D728" s="27" t="s">
        <v>84</v>
      </c>
      <c r="E728" s="32"/>
      <c r="F728" s="25">
        <f>ROUND(IF(ISNUMBER(C728), VALUE(C728), 1) * VALUE(E728),2)</f>
        <v>0</v>
      </c>
      <c r="G728" s="29" t="s">
        <v>440</v>
      </c>
    </row>
    <row r="729" spans="1:7" ht="13.5" customHeight="1" x14ac:dyDescent="0.3">
      <c r="A729" s="20" t="s">
        <v>5</v>
      </c>
      <c r="B729" s="30" t="s">
        <v>3</v>
      </c>
      <c r="C729" s="23" t="s">
        <v>3</v>
      </c>
      <c r="D729" s="27" t="s">
        <v>3</v>
      </c>
      <c r="E729" s="24"/>
      <c r="F729" s="25"/>
    </row>
    <row r="730" spans="1:7" ht="15" customHeight="1" x14ac:dyDescent="0.3">
      <c r="A730" s="15" t="s">
        <v>5</v>
      </c>
      <c r="B730" s="16" t="s">
        <v>441</v>
      </c>
      <c r="C730" s="17" t="s">
        <v>3</v>
      </c>
      <c r="D730" s="5"/>
      <c r="E730" s="18"/>
      <c r="F730" s="19"/>
    </row>
    <row r="731" spans="1:7" ht="15" customHeight="1" x14ac:dyDescent="0.3">
      <c r="A731" s="15" t="s">
        <v>5</v>
      </c>
      <c r="B731" s="16" t="s">
        <v>3</v>
      </c>
      <c r="C731" s="17" t="s">
        <v>3</v>
      </c>
      <c r="D731" s="5"/>
      <c r="E731" s="18"/>
      <c r="F731" s="19"/>
    </row>
    <row r="732" spans="1:7" ht="14.25" customHeight="1" x14ac:dyDescent="0.3">
      <c r="A732" s="20" t="s">
        <v>5</v>
      </c>
      <c r="B732" s="21" t="s">
        <v>442</v>
      </c>
      <c r="C732" s="23" t="s">
        <v>3</v>
      </c>
      <c r="D732" s="8"/>
      <c r="E732" s="24"/>
      <c r="F732" s="25"/>
    </row>
    <row r="733" spans="1:7" ht="14.25" customHeight="1" x14ac:dyDescent="0.3">
      <c r="A733" s="20" t="s">
        <v>5</v>
      </c>
      <c r="B733" s="21" t="s">
        <v>443</v>
      </c>
      <c r="C733" s="23" t="s">
        <v>3</v>
      </c>
      <c r="D733" s="8"/>
      <c r="E733" s="24"/>
      <c r="F733" s="25"/>
    </row>
    <row r="734" spans="1:7" ht="14.25" customHeight="1" x14ac:dyDescent="0.3">
      <c r="A734" s="20" t="s">
        <v>5</v>
      </c>
      <c r="B734" s="21" t="s">
        <v>444</v>
      </c>
      <c r="C734" s="23" t="s">
        <v>3</v>
      </c>
      <c r="D734" s="8"/>
      <c r="E734" s="24"/>
      <c r="F734" s="25"/>
    </row>
    <row r="735" spans="1:7" ht="14.25" customHeight="1" x14ac:dyDescent="0.3">
      <c r="A735" s="20" t="s">
        <v>5</v>
      </c>
      <c r="B735" s="21" t="s">
        <v>3</v>
      </c>
      <c r="C735" s="23" t="s">
        <v>3</v>
      </c>
      <c r="D735" s="8"/>
      <c r="E735" s="24"/>
      <c r="F735" s="25"/>
    </row>
    <row r="736" spans="1:7" ht="13.5" customHeight="1" x14ac:dyDescent="0.3">
      <c r="A736" s="20" t="s">
        <v>5</v>
      </c>
      <c r="B736" s="22" t="s">
        <v>445</v>
      </c>
      <c r="C736" s="23" t="s">
        <v>3</v>
      </c>
      <c r="D736" s="8"/>
      <c r="E736" s="24"/>
      <c r="F736" s="25"/>
    </row>
    <row r="737" spans="1:7" ht="13.5" customHeight="1" x14ac:dyDescent="0.3">
      <c r="A737" s="20" t="s">
        <v>5</v>
      </c>
      <c r="B737" s="22" t="s">
        <v>3</v>
      </c>
      <c r="C737" s="23" t="s">
        <v>3</v>
      </c>
      <c r="D737" s="8"/>
      <c r="E737" s="24"/>
      <c r="F737" s="25"/>
    </row>
    <row r="738" spans="1:7" ht="13.5" customHeight="1" x14ac:dyDescent="0.3">
      <c r="A738" s="20" t="s">
        <v>26</v>
      </c>
      <c r="B738" s="26" t="s">
        <v>446</v>
      </c>
      <c r="C738" s="31">
        <v>8</v>
      </c>
      <c r="D738" s="27" t="s">
        <v>34</v>
      </c>
      <c r="E738" s="32"/>
      <c r="F738" s="25">
        <f>ROUND(IF(ISNUMBER(C738), VALUE(C738), 1) * VALUE(E738),2)</f>
        <v>0</v>
      </c>
      <c r="G738" s="29" t="s">
        <v>447</v>
      </c>
    </row>
    <row r="739" spans="1:7" ht="13.5" customHeight="1" x14ac:dyDescent="0.3">
      <c r="A739" s="20" t="s">
        <v>5</v>
      </c>
      <c r="B739" s="26" t="s">
        <v>3</v>
      </c>
      <c r="C739" s="23" t="s">
        <v>3</v>
      </c>
      <c r="D739" s="27" t="s">
        <v>3</v>
      </c>
      <c r="E739" s="24"/>
      <c r="F739" s="25"/>
    </row>
    <row r="740" spans="1:7" ht="13.5" customHeight="1" x14ac:dyDescent="0.3">
      <c r="A740" s="20" t="s">
        <v>5</v>
      </c>
      <c r="B740" s="22" t="s">
        <v>448</v>
      </c>
      <c r="C740" s="23" t="s">
        <v>3</v>
      </c>
      <c r="D740" s="8"/>
      <c r="E740" s="24"/>
      <c r="F740" s="25"/>
    </row>
    <row r="741" spans="1:7" ht="13.5" customHeight="1" x14ac:dyDescent="0.3">
      <c r="A741" s="20" t="s">
        <v>5</v>
      </c>
      <c r="B741" s="22" t="s">
        <v>3</v>
      </c>
      <c r="C741" s="23" t="s">
        <v>3</v>
      </c>
      <c r="D741" s="8"/>
      <c r="E741" s="24"/>
      <c r="F741" s="25"/>
    </row>
    <row r="742" spans="1:7" ht="13.5" customHeight="1" x14ac:dyDescent="0.3">
      <c r="A742" s="20" t="s">
        <v>31</v>
      </c>
      <c r="B742" s="26" t="s">
        <v>446</v>
      </c>
      <c r="C742" s="31">
        <v>11</v>
      </c>
      <c r="D742" s="27" t="s">
        <v>34</v>
      </c>
      <c r="E742" s="32"/>
      <c r="F742" s="25">
        <f>ROUND(IF(ISNUMBER(C742), VALUE(C742), 1) * VALUE(E742),2)</f>
        <v>0</v>
      </c>
      <c r="G742" s="29" t="s">
        <v>449</v>
      </c>
    </row>
    <row r="743" spans="1:7" ht="13.5" customHeight="1" x14ac:dyDescent="0.3">
      <c r="A743" s="20" t="s">
        <v>5</v>
      </c>
      <c r="B743" s="26" t="s">
        <v>3</v>
      </c>
      <c r="C743" s="23" t="s">
        <v>3</v>
      </c>
      <c r="D743" s="27" t="s">
        <v>3</v>
      </c>
      <c r="E743" s="24"/>
      <c r="F743" s="25"/>
    </row>
    <row r="744" spans="1:7" ht="13.5" customHeight="1" x14ac:dyDescent="0.3">
      <c r="A744" s="20" t="s">
        <v>5</v>
      </c>
      <c r="B744" s="22" t="s">
        <v>450</v>
      </c>
      <c r="C744" s="23" t="s">
        <v>3</v>
      </c>
      <c r="D744" s="8"/>
      <c r="E744" s="24"/>
      <c r="F744" s="25"/>
    </row>
    <row r="745" spans="1:7" ht="13.5" customHeight="1" x14ac:dyDescent="0.3">
      <c r="A745" s="20" t="s">
        <v>5</v>
      </c>
      <c r="B745" s="22" t="s">
        <v>3</v>
      </c>
      <c r="C745" s="23" t="s">
        <v>3</v>
      </c>
      <c r="D745" s="8"/>
      <c r="E745" s="24"/>
      <c r="F745" s="25"/>
    </row>
    <row r="746" spans="1:7" ht="13.5" customHeight="1" x14ac:dyDescent="0.3">
      <c r="A746" s="20" t="s">
        <v>36</v>
      </c>
      <c r="B746" s="26" t="s">
        <v>451</v>
      </c>
      <c r="C746" s="31">
        <v>28</v>
      </c>
      <c r="D746" s="27" t="s">
        <v>34</v>
      </c>
      <c r="E746" s="32"/>
      <c r="F746" s="25">
        <f>ROUND(IF(ISNUMBER(C746), VALUE(C746), 1) * VALUE(E746),2)</f>
        <v>0</v>
      </c>
      <c r="G746" s="29" t="s">
        <v>452</v>
      </c>
    </row>
    <row r="747" spans="1:7" ht="13.5" customHeight="1" x14ac:dyDescent="0.3">
      <c r="A747" s="20" t="s">
        <v>5</v>
      </c>
      <c r="B747" s="26" t="s">
        <v>3</v>
      </c>
      <c r="C747" s="23" t="s">
        <v>3</v>
      </c>
      <c r="D747" s="27" t="s">
        <v>3</v>
      </c>
      <c r="E747" s="24"/>
      <c r="F747" s="25"/>
    </row>
    <row r="748" spans="1:7" ht="14.25" customHeight="1" x14ac:dyDescent="0.3">
      <c r="A748" s="20" t="s">
        <v>5</v>
      </c>
      <c r="B748" s="21" t="s">
        <v>453</v>
      </c>
      <c r="C748" s="23" t="s">
        <v>3</v>
      </c>
      <c r="D748" s="8"/>
      <c r="E748" s="24"/>
      <c r="F748" s="25"/>
    </row>
    <row r="749" spans="1:7" ht="14.25" customHeight="1" x14ac:dyDescent="0.3">
      <c r="A749" s="20" t="s">
        <v>5</v>
      </c>
      <c r="B749" s="21" t="s">
        <v>454</v>
      </c>
      <c r="C749" s="23" t="s">
        <v>3</v>
      </c>
      <c r="D749" s="8"/>
      <c r="E749" s="24"/>
      <c r="F749" s="25"/>
    </row>
    <row r="750" spans="1:7" ht="14.25" customHeight="1" x14ac:dyDescent="0.3">
      <c r="A750" s="20" t="s">
        <v>5</v>
      </c>
      <c r="B750" s="21" t="s">
        <v>455</v>
      </c>
      <c r="C750" s="23" t="s">
        <v>3</v>
      </c>
      <c r="D750" s="8"/>
      <c r="E750" s="24"/>
      <c r="F750" s="25"/>
    </row>
    <row r="751" spans="1:7" ht="14.25" customHeight="1" x14ac:dyDescent="0.3">
      <c r="A751" s="20" t="s">
        <v>5</v>
      </c>
      <c r="B751" s="21" t="s">
        <v>3</v>
      </c>
      <c r="C751" s="23" t="s">
        <v>3</v>
      </c>
      <c r="D751" s="8"/>
      <c r="E751" s="24"/>
      <c r="F751" s="25"/>
    </row>
    <row r="752" spans="1:7" ht="13.5" customHeight="1" x14ac:dyDescent="0.3">
      <c r="A752" s="20" t="s">
        <v>5</v>
      </c>
      <c r="B752" s="22" t="s">
        <v>456</v>
      </c>
      <c r="C752" s="23" t="s">
        <v>3</v>
      </c>
      <c r="D752" s="8"/>
      <c r="E752" s="24"/>
      <c r="F752" s="25"/>
    </row>
    <row r="753" spans="1:7" ht="13.5" customHeight="1" x14ac:dyDescent="0.3">
      <c r="A753" s="20" t="s">
        <v>5</v>
      </c>
      <c r="B753" s="22" t="s">
        <v>3</v>
      </c>
      <c r="C753" s="23" t="s">
        <v>3</v>
      </c>
      <c r="D753" s="8"/>
      <c r="E753" s="24"/>
      <c r="F753" s="25"/>
    </row>
    <row r="754" spans="1:7" ht="13.5" customHeight="1" x14ac:dyDescent="0.3">
      <c r="A754" s="20" t="s">
        <v>39</v>
      </c>
      <c r="B754" s="26" t="s">
        <v>446</v>
      </c>
      <c r="C754" s="31">
        <v>396</v>
      </c>
      <c r="D754" s="27" t="s">
        <v>34</v>
      </c>
      <c r="E754" s="32"/>
      <c r="F754" s="25">
        <f>ROUND(IF(ISNUMBER(C754), VALUE(C754), 1) * VALUE(E754),2)</f>
        <v>0</v>
      </c>
      <c r="G754" s="29" t="s">
        <v>457</v>
      </c>
    </row>
    <row r="755" spans="1:7" ht="13.5" customHeight="1" x14ac:dyDescent="0.3">
      <c r="A755" s="20" t="s">
        <v>5</v>
      </c>
      <c r="B755" s="26" t="s">
        <v>3</v>
      </c>
      <c r="C755" s="23" t="s">
        <v>3</v>
      </c>
      <c r="D755" s="27" t="s">
        <v>3</v>
      </c>
      <c r="E755" s="24"/>
      <c r="F755" s="25"/>
    </row>
    <row r="756" spans="1:7" ht="13.5" customHeight="1" x14ac:dyDescent="0.3">
      <c r="A756" s="20" t="s">
        <v>5</v>
      </c>
      <c r="B756" s="22" t="s">
        <v>458</v>
      </c>
      <c r="C756" s="23" t="s">
        <v>3</v>
      </c>
      <c r="D756" s="8"/>
      <c r="E756" s="24"/>
      <c r="F756" s="25"/>
    </row>
    <row r="757" spans="1:7" ht="13.5" customHeight="1" x14ac:dyDescent="0.3">
      <c r="A757" s="20" t="s">
        <v>5</v>
      </c>
      <c r="B757" s="22" t="s">
        <v>3</v>
      </c>
      <c r="C757" s="23" t="s">
        <v>3</v>
      </c>
      <c r="D757" s="8"/>
      <c r="E757" s="24"/>
      <c r="F757" s="25"/>
    </row>
    <row r="758" spans="1:7" ht="13.5" customHeight="1" x14ac:dyDescent="0.3">
      <c r="A758" s="20" t="s">
        <v>42</v>
      </c>
      <c r="B758" s="26" t="s">
        <v>459</v>
      </c>
      <c r="C758" s="31">
        <v>156</v>
      </c>
      <c r="D758" s="27" t="s">
        <v>34</v>
      </c>
      <c r="E758" s="32"/>
      <c r="F758" s="25">
        <f>ROUND(IF(ISNUMBER(C758), VALUE(C758), 1) * VALUE(E758),2)</f>
        <v>0</v>
      </c>
      <c r="G758" s="29" t="s">
        <v>460</v>
      </c>
    </row>
    <row r="759" spans="1:7" ht="149.25" customHeight="1" x14ac:dyDescent="0.3">
      <c r="A759" s="20" t="s">
        <v>5</v>
      </c>
      <c r="B759" s="26" t="s">
        <v>3</v>
      </c>
      <c r="C759" s="23" t="s">
        <v>3</v>
      </c>
      <c r="D759" s="27" t="s">
        <v>3</v>
      </c>
      <c r="E759" s="24"/>
      <c r="F759" s="25"/>
    </row>
    <row r="760" spans="1:7" ht="12.75" customHeight="1" x14ac:dyDescent="0.3">
      <c r="E760" s="33" t="s">
        <v>46</v>
      </c>
      <c r="F760" s="34">
        <f>SUM(F722:F759)</f>
        <v>0</v>
      </c>
    </row>
    <row r="761" spans="1:7" ht="12.75" customHeight="1" x14ac:dyDescent="0.3"/>
    <row r="762" spans="1:7" ht="12.75" customHeight="1" x14ac:dyDescent="0.3">
      <c r="A762" s="35" t="s">
        <v>461</v>
      </c>
    </row>
    <row r="763" spans="1:7" ht="12.75" customHeight="1" x14ac:dyDescent="0.3">
      <c r="A763" s="36" t="s">
        <v>3</v>
      </c>
    </row>
    <row r="764" spans="1:7" ht="12.75" customHeight="1" x14ac:dyDescent="0.3"/>
    <row r="765" spans="1:7" ht="12.75" customHeight="1" x14ac:dyDescent="0.3">
      <c r="E765" s="1" t="s">
        <v>1</v>
      </c>
    </row>
    <row r="766" spans="1:7" ht="12.75" customHeight="1" x14ac:dyDescent="0.3">
      <c r="E766" s="1" t="s">
        <v>2</v>
      </c>
    </row>
    <row r="767" spans="1:7" ht="12.75" customHeight="1" x14ac:dyDescent="0.3">
      <c r="E767" s="1" t="s">
        <v>3</v>
      </c>
    </row>
    <row r="768" spans="1:7" ht="12.75" customHeight="1" x14ac:dyDescent="0.3">
      <c r="A768" s="6" t="s">
        <v>4</v>
      </c>
      <c r="B768" s="5"/>
      <c r="C768" s="5"/>
      <c r="D768" s="5"/>
      <c r="E768" s="4"/>
      <c r="F768" s="7" t="s">
        <v>3</v>
      </c>
    </row>
    <row r="769" spans="1:7" ht="14.25" customHeight="1" x14ac:dyDescent="0.3">
      <c r="A769" s="20" t="s">
        <v>5</v>
      </c>
      <c r="B769" s="21" t="s">
        <v>462</v>
      </c>
      <c r="C769" s="23" t="s">
        <v>3</v>
      </c>
      <c r="D769" s="8"/>
      <c r="E769" s="24"/>
      <c r="F769" s="25"/>
    </row>
    <row r="770" spans="1:7" ht="14.25" customHeight="1" x14ac:dyDescent="0.3">
      <c r="A770" s="20" t="s">
        <v>5</v>
      </c>
      <c r="B770" s="21" t="s">
        <v>463</v>
      </c>
      <c r="C770" s="23" t="s">
        <v>3</v>
      </c>
      <c r="D770" s="8"/>
      <c r="E770" s="24"/>
      <c r="F770" s="25"/>
    </row>
    <row r="771" spans="1:7" ht="14.25" customHeight="1" x14ac:dyDescent="0.3">
      <c r="A771" s="20" t="s">
        <v>5</v>
      </c>
      <c r="B771" s="21" t="s">
        <v>464</v>
      </c>
      <c r="C771" s="23" t="s">
        <v>3</v>
      </c>
      <c r="D771" s="8"/>
      <c r="E771" s="24"/>
      <c r="F771" s="25"/>
    </row>
    <row r="772" spans="1:7" ht="14.25" customHeight="1" x14ac:dyDescent="0.3">
      <c r="A772" s="20" t="s">
        <v>5</v>
      </c>
      <c r="B772" s="21" t="s">
        <v>271</v>
      </c>
      <c r="C772" s="23" t="s">
        <v>3</v>
      </c>
      <c r="D772" s="8"/>
      <c r="E772" s="24"/>
      <c r="F772" s="25"/>
    </row>
    <row r="773" spans="1:7" ht="14.25" customHeight="1" x14ac:dyDescent="0.3">
      <c r="A773" s="20" t="s">
        <v>5</v>
      </c>
      <c r="B773" s="21" t="s">
        <v>3</v>
      </c>
      <c r="C773" s="23" t="s">
        <v>3</v>
      </c>
      <c r="D773" s="8"/>
      <c r="E773" s="24"/>
      <c r="F773" s="25"/>
    </row>
    <row r="774" spans="1:7" ht="13.5" customHeight="1" x14ac:dyDescent="0.3">
      <c r="A774" s="20" t="s">
        <v>5</v>
      </c>
      <c r="B774" s="22" t="s">
        <v>465</v>
      </c>
      <c r="C774" s="23" t="s">
        <v>3</v>
      </c>
      <c r="D774" s="8"/>
      <c r="E774" s="24"/>
      <c r="F774" s="25"/>
    </row>
    <row r="775" spans="1:7" ht="13.5" customHeight="1" x14ac:dyDescent="0.3">
      <c r="A775" s="20" t="s">
        <v>5</v>
      </c>
      <c r="B775" s="22" t="s">
        <v>3</v>
      </c>
      <c r="C775" s="23" t="s">
        <v>3</v>
      </c>
      <c r="D775" s="8"/>
      <c r="E775" s="24"/>
      <c r="F775" s="25"/>
    </row>
    <row r="776" spans="1:7" ht="13.5" customHeight="1" x14ac:dyDescent="0.3">
      <c r="A776" s="20" t="s">
        <v>14</v>
      </c>
      <c r="B776" s="26" t="s">
        <v>466</v>
      </c>
      <c r="C776" s="31">
        <v>42</v>
      </c>
      <c r="D776" s="27" t="s">
        <v>65</v>
      </c>
      <c r="E776" s="32"/>
      <c r="F776" s="25">
        <f>ROUND(IF(ISNUMBER(C776), VALUE(C776), 1) * VALUE(E776),2)</f>
        <v>0</v>
      </c>
      <c r="G776" s="29" t="s">
        <v>467</v>
      </c>
    </row>
    <row r="777" spans="1:7" ht="399.9" customHeight="1" x14ac:dyDescent="0.3">
      <c r="A777" s="20" t="s">
        <v>5</v>
      </c>
      <c r="B777" s="26" t="s">
        <v>3</v>
      </c>
      <c r="C777" s="23" t="s">
        <v>3</v>
      </c>
      <c r="D777" s="27" t="s">
        <v>3</v>
      </c>
      <c r="E777" s="24"/>
      <c r="F777" s="25"/>
    </row>
    <row r="778" spans="1:7" ht="146.1" customHeight="1" x14ac:dyDescent="0.3">
      <c r="A778" s="2"/>
      <c r="B778" s="3"/>
      <c r="C778" s="3"/>
      <c r="D778" s="3"/>
      <c r="E778" s="2"/>
      <c r="F778" s="3"/>
    </row>
    <row r="779" spans="1:7" ht="12.75" customHeight="1" x14ac:dyDescent="0.3">
      <c r="E779" s="33" t="s">
        <v>46</v>
      </c>
      <c r="F779" s="34">
        <f>SUM(F769:F778)</f>
        <v>0</v>
      </c>
    </row>
    <row r="780" spans="1:7" ht="12.75" customHeight="1" x14ac:dyDescent="0.3"/>
    <row r="781" spans="1:7" ht="12.75" customHeight="1" x14ac:dyDescent="0.3">
      <c r="A781" s="35" t="s">
        <v>468</v>
      </c>
    </row>
    <row r="782" spans="1:7" ht="12.75" customHeight="1" x14ac:dyDescent="0.3">
      <c r="A782" s="36" t="s">
        <v>3</v>
      </c>
    </row>
    <row r="783" spans="1:7" ht="12.75" customHeight="1" x14ac:dyDescent="0.3"/>
    <row r="784" spans="1:7" ht="12.75" customHeight="1" x14ac:dyDescent="0.3">
      <c r="E784" s="1" t="s">
        <v>1</v>
      </c>
    </row>
    <row r="785" spans="1:6" ht="12.75" customHeight="1" x14ac:dyDescent="0.3">
      <c r="E785" s="1" t="s">
        <v>2</v>
      </c>
    </row>
    <row r="786" spans="1:6" ht="12.75" customHeight="1" x14ac:dyDescent="0.3">
      <c r="E786" s="1" t="s">
        <v>3</v>
      </c>
    </row>
    <row r="787" spans="1:6" ht="12.75" customHeight="1" x14ac:dyDescent="0.3">
      <c r="A787" s="6" t="s">
        <v>4</v>
      </c>
      <c r="B787" s="5"/>
      <c r="C787" s="5"/>
      <c r="D787" s="5"/>
      <c r="E787" s="4"/>
      <c r="F787" s="7" t="s">
        <v>3</v>
      </c>
    </row>
    <row r="788" spans="1:6" x14ac:dyDescent="0.3">
      <c r="A788" s="2"/>
      <c r="B788" s="37" t="s">
        <v>365</v>
      </c>
      <c r="C788" s="3"/>
      <c r="D788" s="3"/>
      <c r="E788" s="2"/>
      <c r="F788" s="3"/>
    </row>
    <row r="789" spans="1:6" x14ac:dyDescent="0.3">
      <c r="A789" s="2"/>
      <c r="B789" s="3"/>
      <c r="C789" s="3"/>
      <c r="D789" s="3"/>
      <c r="E789" s="2"/>
      <c r="F789" s="3"/>
    </row>
    <row r="790" spans="1:6" ht="15.6" x14ac:dyDescent="0.3">
      <c r="A790" s="2"/>
      <c r="B790" s="38" t="s">
        <v>123</v>
      </c>
      <c r="C790" s="3"/>
      <c r="D790" s="3"/>
      <c r="E790" s="2"/>
      <c r="F790" s="39"/>
    </row>
    <row r="791" spans="1:6" x14ac:dyDescent="0.3">
      <c r="A791" s="2"/>
      <c r="B791" s="3"/>
      <c r="C791" s="3"/>
      <c r="D791" s="3"/>
      <c r="E791" s="2"/>
      <c r="F791" s="3"/>
    </row>
    <row r="792" spans="1:6" x14ac:dyDescent="0.3">
      <c r="A792" s="2"/>
      <c r="B792" s="23" t="s">
        <v>469</v>
      </c>
      <c r="C792" s="3"/>
      <c r="D792" s="3"/>
      <c r="E792" s="2"/>
      <c r="F792" s="39">
        <f>Bill3Page16</f>
        <v>0</v>
      </c>
    </row>
    <row r="793" spans="1:6" x14ac:dyDescent="0.3">
      <c r="A793" s="2"/>
      <c r="B793" s="3"/>
      <c r="C793" s="3"/>
      <c r="D793" s="3"/>
      <c r="E793" s="2"/>
      <c r="F793" s="3"/>
    </row>
    <row r="794" spans="1:6" x14ac:dyDescent="0.3">
      <c r="A794" s="2"/>
      <c r="B794" s="23" t="s">
        <v>470</v>
      </c>
      <c r="C794" s="3"/>
      <c r="D794" s="3"/>
      <c r="E794" s="2"/>
      <c r="F794" s="39">
        <f>Bill3Page17</f>
        <v>0</v>
      </c>
    </row>
    <row r="795" spans="1:6" x14ac:dyDescent="0.3">
      <c r="A795" s="2"/>
      <c r="B795" s="3"/>
      <c r="C795" s="3"/>
      <c r="D795" s="3"/>
      <c r="E795" s="2"/>
      <c r="F795" s="3"/>
    </row>
    <row r="796" spans="1:6" x14ac:dyDescent="0.3">
      <c r="A796" s="2"/>
      <c r="B796" s="23" t="s">
        <v>471</v>
      </c>
      <c r="C796" s="3"/>
      <c r="D796" s="3"/>
      <c r="E796" s="2"/>
      <c r="F796" s="39">
        <f>Bill3Page18</f>
        <v>0</v>
      </c>
    </row>
    <row r="797" spans="1:6" x14ac:dyDescent="0.3">
      <c r="A797" s="2"/>
      <c r="B797" s="3"/>
      <c r="C797" s="3"/>
      <c r="D797" s="3"/>
      <c r="E797" s="2"/>
      <c r="F797" s="3"/>
    </row>
    <row r="798" spans="1:6" x14ac:dyDescent="0.3">
      <c r="A798" s="2"/>
      <c r="B798" s="23" t="s">
        <v>472</v>
      </c>
      <c r="C798" s="3"/>
      <c r="D798" s="3"/>
      <c r="E798" s="2"/>
      <c r="F798" s="39">
        <f>Bill3Page19</f>
        <v>0</v>
      </c>
    </row>
    <row r="799" spans="1:6" x14ac:dyDescent="0.3">
      <c r="A799" s="2"/>
      <c r="B799" s="3"/>
      <c r="C799" s="3"/>
      <c r="D799" s="3"/>
      <c r="E799" s="2"/>
      <c r="F799" s="3"/>
    </row>
    <row r="800" spans="1:6" x14ac:dyDescent="0.3">
      <c r="A800" s="2"/>
      <c r="B800" s="23" t="s">
        <v>473</v>
      </c>
      <c r="C800" s="3"/>
      <c r="D800" s="3"/>
      <c r="E800" s="2"/>
      <c r="F800" s="39">
        <f>Bill3Page20</f>
        <v>0</v>
      </c>
    </row>
    <row r="801" spans="1:6" ht="399.9" customHeight="1" x14ac:dyDescent="0.3">
      <c r="A801" s="2"/>
      <c r="B801" s="3"/>
      <c r="C801" s="3"/>
      <c r="D801" s="3"/>
      <c r="E801" s="2"/>
      <c r="F801" s="3"/>
    </row>
    <row r="802" spans="1:6" ht="60.6" customHeight="1" x14ac:dyDescent="0.3">
      <c r="A802" s="2"/>
      <c r="B802" s="3"/>
      <c r="C802" s="3"/>
      <c r="D802" s="3"/>
      <c r="E802" s="2"/>
      <c r="F802" s="3"/>
    </row>
    <row r="803" spans="1:6" ht="12.75" customHeight="1" x14ac:dyDescent="0.3">
      <c r="E803" s="33" t="s">
        <v>474</v>
      </c>
      <c r="F803" s="34">
        <f>SUM(F790:F802)</f>
        <v>0</v>
      </c>
    </row>
    <row r="804" spans="1:6" ht="12.75" customHeight="1" x14ac:dyDescent="0.3"/>
    <row r="805" spans="1:6" ht="12.75" customHeight="1" x14ac:dyDescent="0.3">
      <c r="A805" s="35" t="s">
        <v>475</v>
      </c>
    </row>
    <row r="806" spans="1:6" ht="12.75" customHeight="1" x14ac:dyDescent="0.3">
      <c r="A806" s="36" t="s">
        <v>3</v>
      </c>
    </row>
    <row r="807" spans="1:6" ht="12.75" customHeight="1" x14ac:dyDescent="0.3"/>
    <row r="808" spans="1:6" ht="12.75" customHeight="1" x14ac:dyDescent="0.3">
      <c r="E808" s="1" t="s">
        <v>1</v>
      </c>
    </row>
    <row r="809" spans="1:6" ht="12.75" customHeight="1" x14ac:dyDescent="0.3">
      <c r="E809" s="1" t="s">
        <v>2</v>
      </c>
    </row>
    <row r="810" spans="1:6" ht="12.75" customHeight="1" x14ac:dyDescent="0.3">
      <c r="E810" s="1" t="s">
        <v>3</v>
      </c>
    </row>
    <row r="811" spans="1:6" ht="12.75" customHeight="1" x14ac:dyDescent="0.3">
      <c r="A811" s="6" t="s">
        <v>4</v>
      </c>
      <c r="B811" s="5"/>
      <c r="C811" s="5"/>
      <c r="D811" s="5"/>
      <c r="E811" s="4"/>
      <c r="F811" s="7" t="s">
        <v>3</v>
      </c>
    </row>
    <row r="812" spans="1:6" ht="17.25" customHeight="1" x14ac:dyDescent="0.3">
      <c r="A812" s="10" t="s">
        <v>5</v>
      </c>
      <c r="B812" s="11" t="s">
        <v>476</v>
      </c>
      <c r="C812" s="12" t="s">
        <v>3</v>
      </c>
      <c r="D812" s="9"/>
      <c r="E812" s="13"/>
      <c r="F812" s="14"/>
    </row>
    <row r="813" spans="1:6" ht="17.25" customHeight="1" x14ac:dyDescent="0.3">
      <c r="A813" s="10" t="s">
        <v>5</v>
      </c>
      <c r="B813" s="11" t="s">
        <v>3</v>
      </c>
      <c r="C813" s="12" t="s">
        <v>3</v>
      </c>
      <c r="D813" s="9"/>
      <c r="E813" s="13"/>
      <c r="F813" s="14"/>
    </row>
    <row r="814" spans="1:6" ht="15" customHeight="1" x14ac:dyDescent="0.3">
      <c r="A814" s="15" t="s">
        <v>5</v>
      </c>
      <c r="B814" s="16" t="s">
        <v>477</v>
      </c>
      <c r="C814" s="17" t="s">
        <v>3</v>
      </c>
      <c r="D814" s="5"/>
      <c r="E814" s="18"/>
      <c r="F814" s="19"/>
    </row>
    <row r="815" spans="1:6" ht="15" customHeight="1" x14ac:dyDescent="0.3">
      <c r="A815" s="15" t="s">
        <v>5</v>
      </c>
      <c r="B815" s="16" t="s">
        <v>478</v>
      </c>
      <c r="C815" s="17" t="s">
        <v>3</v>
      </c>
      <c r="D815" s="5"/>
      <c r="E815" s="18"/>
      <c r="F815" s="19"/>
    </row>
    <row r="816" spans="1:6" ht="15" customHeight="1" x14ac:dyDescent="0.3">
      <c r="A816" s="15" t="s">
        <v>5</v>
      </c>
      <c r="B816" s="16" t="s">
        <v>3</v>
      </c>
      <c r="C816" s="17" t="s">
        <v>3</v>
      </c>
      <c r="D816" s="5"/>
      <c r="E816" s="18"/>
      <c r="F816" s="19"/>
    </row>
    <row r="817" spans="1:7" ht="14.25" customHeight="1" x14ac:dyDescent="0.3">
      <c r="A817" s="20" t="s">
        <v>5</v>
      </c>
      <c r="B817" s="21" t="s">
        <v>479</v>
      </c>
      <c r="C817" s="23" t="s">
        <v>3</v>
      </c>
      <c r="D817" s="8"/>
      <c r="E817" s="24"/>
      <c r="F817" s="25"/>
    </row>
    <row r="818" spans="1:7" ht="14.25" customHeight="1" x14ac:dyDescent="0.3">
      <c r="A818" s="20" t="s">
        <v>5</v>
      </c>
      <c r="B818" s="21" t="s">
        <v>480</v>
      </c>
      <c r="C818" s="23" t="s">
        <v>3</v>
      </c>
      <c r="D818" s="8"/>
      <c r="E818" s="24"/>
      <c r="F818" s="25"/>
    </row>
    <row r="819" spans="1:7" ht="14.25" customHeight="1" x14ac:dyDescent="0.3">
      <c r="A819" s="20" t="s">
        <v>5</v>
      </c>
      <c r="B819" s="21" t="s">
        <v>481</v>
      </c>
      <c r="C819" s="23" t="s">
        <v>3</v>
      </c>
      <c r="D819" s="8"/>
      <c r="E819" s="24"/>
      <c r="F819" s="25"/>
    </row>
    <row r="820" spans="1:7" ht="14.25" customHeight="1" x14ac:dyDescent="0.3">
      <c r="A820" s="20" t="s">
        <v>5</v>
      </c>
      <c r="B820" s="21" t="s">
        <v>482</v>
      </c>
      <c r="C820" s="23" t="s">
        <v>3</v>
      </c>
      <c r="D820" s="8"/>
      <c r="E820" s="24"/>
      <c r="F820" s="25"/>
    </row>
    <row r="821" spans="1:7" ht="14.25" customHeight="1" x14ac:dyDescent="0.3">
      <c r="A821" s="20" t="s">
        <v>5</v>
      </c>
      <c r="B821" s="21" t="s">
        <v>3</v>
      </c>
      <c r="C821" s="23" t="s">
        <v>3</v>
      </c>
      <c r="D821" s="8"/>
      <c r="E821" s="24"/>
      <c r="F821" s="25"/>
    </row>
    <row r="822" spans="1:7" ht="13.5" customHeight="1" x14ac:dyDescent="0.3">
      <c r="A822" s="20" t="s">
        <v>5</v>
      </c>
      <c r="B822" s="22" t="s">
        <v>483</v>
      </c>
      <c r="C822" s="23" t="s">
        <v>3</v>
      </c>
      <c r="D822" s="8"/>
      <c r="E822" s="24"/>
      <c r="F822" s="25"/>
    </row>
    <row r="823" spans="1:7" ht="13.5" customHeight="1" x14ac:dyDescent="0.3">
      <c r="A823" s="20" t="s">
        <v>5</v>
      </c>
      <c r="B823" s="22" t="s">
        <v>3</v>
      </c>
      <c r="C823" s="23" t="s">
        <v>3</v>
      </c>
      <c r="D823" s="8"/>
      <c r="E823" s="24"/>
      <c r="F823" s="25"/>
    </row>
    <row r="824" spans="1:7" ht="13.5" customHeight="1" x14ac:dyDescent="0.3">
      <c r="A824" s="20" t="s">
        <v>14</v>
      </c>
      <c r="B824" s="26" t="s">
        <v>484</v>
      </c>
      <c r="C824" s="31">
        <v>64</v>
      </c>
      <c r="D824" s="27" t="s">
        <v>65</v>
      </c>
      <c r="E824" s="32"/>
      <c r="F824" s="25">
        <f>ROUND(IF(ISNUMBER(C824), VALUE(C824), 1) * VALUE(E824),2)</f>
        <v>0</v>
      </c>
      <c r="G824" s="29" t="s">
        <v>485</v>
      </c>
    </row>
    <row r="825" spans="1:7" ht="13.5" customHeight="1" x14ac:dyDescent="0.3">
      <c r="A825" s="20" t="s">
        <v>5</v>
      </c>
      <c r="B825" s="26" t="s">
        <v>3</v>
      </c>
      <c r="C825" s="23" t="s">
        <v>3</v>
      </c>
      <c r="D825" s="27" t="s">
        <v>3</v>
      </c>
      <c r="E825" s="24"/>
      <c r="F825" s="25"/>
    </row>
    <row r="826" spans="1:7" ht="13.5" customHeight="1" x14ac:dyDescent="0.3">
      <c r="A826" s="20" t="s">
        <v>20</v>
      </c>
      <c r="B826" s="30" t="s">
        <v>399</v>
      </c>
      <c r="C826" s="31">
        <v>24</v>
      </c>
      <c r="D826" s="27" t="s">
        <v>65</v>
      </c>
      <c r="E826" s="32"/>
      <c r="F826" s="25">
        <f>ROUND(IF(ISNUMBER(C826), VALUE(C826), 1) * VALUE(E826),2)</f>
        <v>0</v>
      </c>
      <c r="G826" s="29" t="s">
        <v>486</v>
      </c>
    </row>
    <row r="827" spans="1:7" ht="13.5" customHeight="1" x14ac:dyDescent="0.3">
      <c r="A827" s="20" t="s">
        <v>5</v>
      </c>
      <c r="B827" s="30" t="s">
        <v>3</v>
      </c>
      <c r="C827" s="23" t="s">
        <v>3</v>
      </c>
      <c r="D827" s="27" t="s">
        <v>3</v>
      </c>
      <c r="E827" s="24"/>
      <c r="F827" s="25"/>
    </row>
    <row r="828" spans="1:7" ht="14.25" customHeight="1" x14ac:dyDescent="0.3">
      <c r="A828" s="20" t="s">
        <v>5</v>
      </c>
      <c r="B828" s="21" t="s">
        <v>487</v>
      </c>
      <c r="C828" s="23" t="s">
        <v>3</v>
      </c>
      <c r="D828" s="8"/>
      <c r="E828" s="24"/>
      <c r="F828" s="25"/>
    </row>
    <row r="829" spans="1:7" ht="14.25" customHeight="1" x14ac:dyDescent="0.3">
      <c r="A829" s="20" t="s">
        <v>5</v>
      </c>
      <c r="B829" s="21" t="s">
        <v>488</v>
      </c>
      <c r="C829" s="23" t="s">
        <v>3</v>
      </c>
      <c r="D829" s="8"/>
      <c r="E829" s="24"/>
      <c r="F829" s="25"/>
    </row>
    <row r="830" spans="1:7" ht="14.25" customHeight="1" x14ac:dyDescent="0.3">
      <c r="A830" s="20" t="s">
        <v>5</v>
      </c>
      <c r="B830" s="21" t="s">
        <v>489</v>
      </c>
      <c r="C830" s="23" t="s">
        <v>3</v>
      </c>
      <c r="D830" s="8"/>
      <c r="E830" s="24"/>
      <c r="F830" s="25"/>
    </row>
    <row r="831" spans="1:7" ht="14.25" customHeight="1" x14ac:dyDescent="0.3">
      <c r="A831" s="20" t="s">
        <v>5</v>
      </c>
      <c r="B831" s="21" t="s">
        <v>490</v>
      </c>
      <c r="C831" s="23" t="s">
        <v>3</v>
      </c>
      <c r="D831" s="8"/>
      <c r="E831" s="24"/>
      <c r="F831" s="25"/>
    </row>
    <row r="832" spans="1:7" ht="14.25" customHeight="1" x14ac:dyDescent="0.3">
      <c r="A832" s="20" t="s">
        <v>5</v>
      </c>
      <c r="B832" s="21" t="s">
        <v>3</v>
      </c>
      <c r="C832" s="23" t="s">
        <v>3</v>
      </c>
      <c r="D832" s="8"/>
      <c r="E832" s="24"/>
      <c r="F832" s="25"/>
    </row>
    <row r="833" spans="1:7" ht="13.5" customHeight="1" x14ac:dyDescent="0.3">
      <c r="A833" s="20" t="s">
        <v>5</v>
      </c>
      <c r="B833" s="22" t="s">
        <v>483</v>
      </c>
      <c r="C833" s="23" t="s">
        <v>3</v>
      </c>
      <c r="D833" s="8"/>
      <c r="E833" s="24"/>
      <c r="F833" s="25"/>
    </row>
    <row r="834" spans="1:7" ht="13.5" customHeight="1" x14ac:dyDescent="0.3">
      <c r="A834" s="20" t="s">
        <v>5</v>
      </c>
      <c r="B834" s="22" t="s">
        <v>3</v>
      </c>
      <c r="C834" s="23" t="s">
        <v>3</v>
      </c>
      <c r="D834" s="8"/>
      <c r="E834" s="24"/>
      <c r="F834" s="25"/>
    </row>
    <row r="835" spans="1:7" ht="13.5" customHeight="1" x14ac:dyDescent="0.3">
      <c r="A835" s="20" t="s">
        <v>26</v>
      </c>
      <c r="B835" s="26" t="s">
        <v>491</v>
      </c>
      <c r="C835" s="31">
        <v>54</v>
      </c>
      <c r="D835" s="27" t="s">
        <v>65</v>
      </c>
      <c r="E835" s="32"/>
      <c r="F835" s="25">
        <f>ROUND(IF(ISNUMBER(C835), VALUE(C835), 1) * VALUE(E835),2)</f>
        <v>0</v>
      </c>
      <c r="G835" s="29" t="s">
        <v>492</v>
      </c>
    </row>
    <row r="836" spans="1:7" ht="314.25" customHeight="1" x14ac:dyDescent="0.3">
      <c r="A836" s="20" t="s">
        <v>5</v>
      </c>
      <c r="B836" s="26" t="s">
        <v>3</v>
      </c>
      <c r="C836" s="23" t="s">
        <v>3</v>
      </c>
      <c r="D836" s="27" t="s">
        <v>3</v>
      </c>
      <c r="E836" s="24"/>
      <c r="F836" s="25"/>
    </row>
    <row r="837" spans="1:7" ht="12.75" customHeight="1" x14ac:dyDescent="0.3">
      <c r="E837" s="33" t="s">
        <v>493</v>
      </c>
      <c r="F837" s="34">
        <f>SUM(F812:F836)</f>
        <v>0</v>
      </c>
    </row>
    <row r="838" spans="1:7" ht="12.75" customHeight="1" x14ac:dyDescent="0.3"/>
    <row r="839" spans="1:7" ht="12.75" customHeight="1" x14ac:dyDescent="0.3">
      <c r="A839" s="35" t="s">
        <v>494</v>
      </c>
    </row>
    <row r="840" spans="1:7" ht="12.75" customHeight="1" x14ac:dyDescent="0.3">
      <c r="A840" s="36" t="s">
        <v>3</v>
      </c>
    </row>
    <row r="841" spans="1:7" ht="12.75" customHeight="1" x14ac:dyDescent="0.3"/>
    <row r="842" spans="1:7" ht="12.75" customHeight="1" x14ac:dyDescent="0.3">
      <c r="E842" s="1" t="s">
        <v>1</v>
      </c>
    </row>
    <row r="843" spans="1:7" ht="12.75" customHeight="1" x14ac:dyDescent="0.3">
      <c r="E843" s="1" t="s">
        <v>2</v>
      </c>
    </row>
    <row r="844" spans="1:7" ht="12.75" customHeight="1" x14ac:dyDescent="0.3">
      <c r="E844" s="1" t="s">
        <v>3</v>
      </c>
    </row>
    <row r="845" spans="1:7" ht="12.75" customHeight="1" x14ac:dyDescent="0.3">
      <c r="A845" s="6" t="s">
        <v>4</v>
      </c>
      <c r="B845" s="5"/>
      <c r="C845" s="5"/>
      <c r="D845" s="5"/>
      <c r="E845" s="4"/>
      <c r="F845" s="7" t="s">
        <v>3</v>
      </c>
    </row>
    <row r="846" spans="1:7" ht="17.25" customHeight="1" x14ac:dyDescent="0.3">
      <c r="A846" s="10" t="s">
        <v>5</v>
      </c>
      <c r="B846" s="11" t="s">
        <v>495</v>
      </c>
      <c r="C846" s="12" t="s">
        <v>3</v>
      </c>
      <c r="D846" s="9"/>
      <c r="E846" s="13"/>
      <c r="F846" s="14"/>
    </row>
    <row r="847" spans="1:7" ht="17.25" customHeight="1" x14ac:dyDescent="0.3">
      <c r="A847" s="10" t="s">
        <v>5</v>
      </c>
      <c r="B847" s="11" t="s">
        <v>3</v>
      </c>
      <c r="C847" s="12" t="s">
        <v>3</v>
      </c>
      <c r="D847" s="9"/>
      <c r="E847" s="13"/>
      <c r="F847" s="14"/>
    </row>
    <row r="848" spans="1:7" ht="15" customHeight="1" x14ac:dyDescent="0.3">
      <c r="A848" s="15" t="s">
        <v>5</v>
      </c>
      <c r="B848" s="16" t="s">
        <v>496</v>
      </c>
      <c r="C848" s="17" t="s">
        <v>3</v>
      </c>
      <c r="D848" s="5"/>
      <c r="E848" s="18"/>
      <c r="F848" s="19"/>
    </row>
    <row r="849" spans="1:7" ht="15" customHeight="1" x14ac:dyDescent="0.3">
      <c r="A849" s="15" t="s">
        <v>5</v>
      </c>
      <c r="B849" s="16" t="s">
        <v>497</v>
      </c>
      <c r="C849" s="17" t="s">
        <v>3</v>
      </c>
      <c r="D849" s="5"/>
      <c r="E849" s="18"/>
      <c r="F849" s="19"/>
    </row>
    <row r="850" spans="1:7" ht="15" customHeight="1" x14ac:dyDescent="0.3">
      <c r="A850" s="15" t="s">
        <v>5</v>
      </c>
      <c r="B850" s="16" t="s">
        <v>498</v>
      </c>
      <c r="C850" s="17" t="s">
        <v>3</v>
      </c>
      <c r="D850" s="5"/>
      <c r="E850" s="18"/>
      <c r="F850" s="19"/>
    </row>
    <row r="851" spans="1:7" ht="15" customHeight="1" x14ac:dyDescent="0.3">
      <c r="A851" s="15" t="s">
        <v>5</v>
      </c>
      <c r="B851" s="16" t="s">
        <v>499</v>
      </c>
      <c r="C851" s="17" t="s">
        <v>3</v>
      </c>
      <c r="D851" s="5"/>
      <c r="E851" s="18"/>
      <c r="F851" s="19"/>
    </row>
    <row r="852" spans="1:7" ht="15" customHeight="1" x14ac:dyDescent="0.3">
      <c r="A852" s="15" t="s">
        <v>5</v>
      </c>
      <c r="B852" s="16" t="s">
        <v>500</v>
      </c>
      <c r="C852" s="17" t="s">
        <v>3</v>
      </c>
      <c r="D852" s="5"/>
      <c r="E852" s="18"/>
      <c r="F852" s="19"/>
    </row>
    <row r="853" spans="1:7" ht="15" customHeight="1" x14ac:dyDescent="0.3">
      <c r="A853" s="15" t="s">
        <v>5</v>
      </c>
      <c r="B853" s="16" t="s">
        <v>501</v>
      </c>
      <c r="C853" s="17" t="s">
        <v>3</v>
      </c>
      <c r="D853" s="5"/>
      <c r="E853" s="18"/>
      <c r="F853" s="19"/>
    </row>
    <row r="854" spans="1:7" ht="15" customHeight="1" x14ac:dyDescent="0.3">
      <c r="A854" s="15" t="s">
        <v>5</v>
      </c>
      <c r="B854" s="16" t="s">
        <v>502</v>
      </c>
      <c r="C854" s="17" t="s">
        <v>3</v>
      </c>
      <c r="D854" s="5"/>
      <c r="E854" s="18"/>
      <c r="F854" s="19"/>
    </row>
    <row r="855" spans="1:7" ht="15" customHeight="1" x14ac:dyDescent="0.3">
      <c r="A855" s="15" t="s">
        <v>5</v>
      </c>
      <c r="B855" s="16" t="s">
        <v>503</v>
      </c>
      <c r="C855" s="17" t="s">
        <v>3</v>
      </c>
      <c r="D855" s="5"/>
      <c r="E855" s="18"/>
      <c r="F855" s="19"/>
    </row>
    <row r="856" spans="1:7" ht="15" customHeight="1" x14ac:dyDescent="0.3">
      <c r="A856" s="15" t="s">
        <v>5</v>
      </c>
      <c r="B856" s="16" t="s">
        <v>3</v>
      </c>
      <c r="C856" s="17" t="s">
        <v>3</v>
      </c>
      <c r="D856" s="5"/>
      <c r="E856" s="18"/>
      <c r="F856" s="19"/>
    </row>
    <row r="857" spans="1:7" ht="14.25" customHeight="1" x14ac:dyDescent="0.3">
      <c r="A857" s="20" t="s">
        <v>5</v>
      </c>
      <c r="B857" s="21" t="s">
        <v>504</v>
      </c>
      <c r="C857" s="23" t="s">
        <v>3</v>
      </c>
      <c r="D857" s="8"/>
      <c r="E857" s="24"/>
      <c r="F857" s="25"/>
    </row>
    <row r="858" spans="1:7" ht="14.25" customHeight="1" x14ac:dyDescent="0.3">
      <c r="A858" s="20" t="s">
        <v>5</v>
      </c>
      <c r="B858" s="21" t="s">
        <v>505</v>
      </c>
      <c r="C858" s="23" t="s">
        <v>3</v>
      </c>
      <c r="D858" s="8"/>
      <c r="E858" s="24"/>
      <c r="F858" s="25"/>
    </row>
    <row r="859" spans="1:7" ht="14.25" customHeight="1" x14ac:dyDescent="0.3">
      <c r="A859" s="20" t="s">
        <v>5</v>
      </c>
      <c r="B859" s="21" t="s">
        <v>506</v>
      </c>
      <c r="C859" s="23" t="s">
        <v>3</v>
      </c>
      <c r="D859" s="8"/>
      <c r="E859" s="24"/>
      <c r="F859" s="25"/>
    </row>
    <row r="860" spans="1:7" ht="14.25" customHeight="1" x14ac:dyDescent="0.3">
      <c r="A860" s="20" t="s">
        <v>5</v>
      </c>
      <c r="B860" s="21" t="s">
        <v>3</v>
      </c>
      <c r="C860" s="23" t="s">
        <v>3</v>
      </c>
      <c r="D860" s="8"/>
      <c r="E860" s="24"/>
      <c r="F860" s="25"/>
    </row>
    <row r="861" spans="1:7" ht="13.5" customHeight="1" x14ac:dyDescent="0.3">
      <c r="A861" s="20" t="s">
        <v>5</v>
      </c>
      <c r="B861" s="22" t="s">
        <v>507</v>
      </c>
      <c r="C861" s="23" t="s">
        <v>3</v>
      </c>
      <c r="D861" s="8"/>
      <c r="E861" s="24"/>
      <c r="F861" s="25"/>
    </row>
    <row r="862" spans="1:7" ht="13.5" customHeight="1" x14ac:dyDescent="0.3">
      <c r="A862" s="20" t="s">
        <v>5</v>
      </c>
      <c r="B862" s="22" t="s">
        <v>3</v>
      </c>
      <c r="C862" s="23" t="s">
        <v>3</v>
      </c>
      <c r="D862" s="8"/>
      <c r="E862" s="24"/>
      <c r="F862" s="25"/>
    </row>
    <row r="863" spans="1:7" ht="13.5" customHeight="1" x14ac:dyDescent="0.3">
      <c r="A863" s="20" t="s">
        <v>14</v>
      </c>
      <c r="B863" s="26" t="s">
        <v>508</v>
      </c>
      <c r="C863" s="23" t="s">
        <v>3</v>
      </c>
      <c r="D863" s="27" t="s">
        <v>3</v>
      </c>
      <c r="E863" s="24"/>
      <c r="F863" s="25"/>
    </row>
    <row r="864" spans="1:7" ht="13.5" customHeight="1" x14ac:dyDescent="0.3">
      <c r="A864" s="20" t="s">
        <v>5</v>
      </c>
      <c r="B864" s="26" t="s">
        <v>509</v>
      </c>
      <c r="C864" s="23" t="s">
        <v>18</v>
      </c>
      <c r="D864" s="27" t="s">
        <v>3</v>
      </c>
      <c r="E864" s="24"/>
      <c r="F864" s="28"/>
      <c r="G864" s="29" t="s">
        <v>510</v>
      </c>
    </row>
    <row r="865" spans="1:7" ht="13.5" customHeight="1" x14ac:dyDescent="0.3">
      <c r="A865" s="20" t="s">
        <v>5</v>
      </c>
      <c r="B865" s="26" t="s">
        <v>3</v>
      </c>
      <c r="C865" s="23" t="s">
        <v>3</v>
      </c>
      <c r="D865" s="27" t="s">
        <v>3</v>
      </c>
      <c r="E865" s="24"/>
      <c r="F865" s="25"/>
    </row>
    <row r="866" spans="1:7" ht="13.5" customHeight="1" x14ac:dyDescent="0.3">
      <c r="A866" s="20" t="s">
        <v>20</v>
      </c>
      <c r="B866" s="26" t="s">
        <v>511</v>
      </c>
      <c r="C866" s="23" t="s">
        <v>18</v>
      </c>
      <c r="D866" s="27" t="s">
        <v>3</v>
      </c>
      <c r="E866" s="24"/>
      <c r="F866" s="28"/>
      <c r="G866" s="29" t="s">
        <v>512</v>
      </c>
    </row>
    <row r="867" spans="1:7" ht="13.5" customHeight="1" x14ac:dyDescent="0.3">
      <c r="A867" s="20" t="s">
        <v>5</v>
      </c>
      <c r="B867" s="26" t="s">
        <v>3</v>
      </c>
      <c r="C867" s="23" t="s">
        <v>3</v>
      </c>
      <c r="D867" s="27" t="s">
        <v>3</v>
      </c>
      <c r="E867" s="24"/>
      <c r="F867" s="25"/>
    </row>
    <row r="868" spans="1:7" ht="13.5" customHeight="1" x14ac:dyDescent="0.3">
      <c r="A868" s="20" t="s">
        <v>26</v>
      </c>
      <c r="B868" s="26" t="s">
        <v>513</v>
      </c>
      <c r="C868" s="23" t="s">
        <v>18</v>
      </c>
      <c r="D868" s="27" t="s">
        <v>3</v>
      </c>
      <c r="E868" s="24"/>
      <c r="F868" s="28"/>
      <c r="G868" s="29" t="s">
        <v>514</v>
      </c>
    </row>
    <row r="869" spans="1:7" ht="13.5" customHeight="1" x14ac:dyDescent="0.3">
      <c r="A869" s="20" t="s">
        <v>5</v>
      </c>
      <c r="B869" s="26" t="s">
        <v>3</v>
      </c>
      <c r="C869" s="23" t="s">
        <v>3</v>
      </c>
      <c r="D869" s="27" t="s">
        <v>3</v>
      </c>
      <c r="E869" s="24"/>
      <c r="F869" s="25"/>
    </row>
    <row r="870" spans="1:7" ht="13.5" customHeight="1" x14ac:dyDescent="0.3">
      <c r="A870" s="20" t="s">
        <v>31</v>
      </c>
      <c r="B870" s="26" t="s">
        <v>515</v>
      </c>
      <c r="C870" s="23" t="s">
        <v>3</v>
      </c>
      <c r="D870" s="27" t="s">
        <v>3</v>
      </c>
      <c r="E870" s="24"/>
      <c r="F870" s="25"/>
    </row>
    <row r="871" spans="1:7" ht="13.5" customHeight="1" x14ac:dyDescent="0.3">
      <c r="A871" s="20" t="s">
        <v>5</v>
      </c>
      <c r="B871" s="26" t="s">
        <v>516</v>
      </c>
      <c r="C871" s="23" t="s">
        <v>18</v>
      </c>
      <c r="D871" s="27" t="s">
        <v>3</v>
      </c>
      <c r="E871" s="24"/>
      <c r="F871" s="28"/>
      <c r="G871" s="29" t="s">
        <v>517</v>
      </c>
    </row>
    <row r="872" spans="1:7" ht="13.5" customHeight="1" x14ac:dyDescent="0.3">
      <c r="A872" s="20" t="s">
        <v>5</v>
      </c>
      <c r="B872" s="26" t="s">
        <v>3</v>
      </c>
      <c r="C872" s="23" t="s">
        <v>3</v>
      </c>
      <c r="D872" s="27" t="s">
        <v>3</v>
      </c>
      <c r="E872" s="24"/>
      <c r="F872" s="25"/>
    </row>
    <row r="873" spans="1:7" ht="13.5" customHeight="1" x14ac:dyDescent="0.3">
      <c r="A873" s="20" t="s">
        <v>36</v>
      </c>
      <c r="B873" s="26" t="s">
        <v>518</v>
      </c>
      <c r="C873" s="23" t="s">
        <v>3</v>
      </c>
      <c r="D873" s="27" t="s">
        <v>3</v>
      </c>
      <c r="E873" s="24"/>
      <c r="F873" s="25"/>
    </row>
    <row r="874" spans="1:7" ht="13.5" customHeight="1" x14ac:dyDescent="0.3">
      <c r="A874" s="20" t="s">
        <v>5</v>
      </c>
      <c r="B874" s="26" t="s">
        <v>519</v>
      </c>
      <c r="C874" s="23" t="s">
        <v>18</v>
      </c>
      <c r="D874" s="27" t="s">
        <v>3</v>
      </c>
      <c r="E874" s="24"/>
      <c r="F874" s="28"/>
      <c r="G874" s="29" t="s">
        <v>520</v>
      </c>
    </row>
    <row r="875" spans="1:7" ht="13.5" customHeight="1" x14ac:dyDescent="0.3">
      <c r="A875" s="20" t="s">
        <v>5</v>
      </c>
      <c r="B875" s="26" t="s">
        <v>3</v>
      </c>
      <c r="C875" s="23" t="s">
        <v>3</v>
      </c>
      <c r="D875" s="27" t="s">
        <v>3</v>
      </c>
      <c r="E875" s="24"/>
      <c r="F875" s="25"/>
    </row>
    <row r="876" spans="1:7" ht="13.5" customHeight="1" x14ac:dyDescent="0.3">
      <c r="A876" s="20" t="s">
        <v>39</v>
      </c>
      <c r="B876" s="26" t="s">
        <v>521</v>
      </c>
      <c r="C876" s="23" t="s">
        <v>3</v>
      </c>
      <c r="D876" s="27" t="s">
        <v>3</v>
      </c>
      <c r="E876" s="24"/>
      <c r="F876" s="25"/>
    </row>
    <row r="877" spans="1:7" ht="13.5" customHeight="1" x14ac:dyDescent="0.3">
      <c r="A877" s="20" t="s">
        <v>5</v>
      </c>
      <c r="B877" s="26" t="s">
        <v>516</v>
      </c>
      <c r="C877" s="23" t="s">
        <v>18</v>
      </c>
      <c r="D877" s="27" t="s">
        <v>3</v>
      </c>
      <c r="E877" s="24"/>
      <c r="F877" s="28"/>
      <c r="G877" s="29" t="s">
        <v>522</v>
      </c>
    </row>
    <row r="878" spans="1:7" ht="13.5" customHeight="1" x14ac:dyDescent="0.3">
      <c r="A878" s="20" t="s">
        <v>5</v>
      </c>
      <c r="B878" s="26" t="s">
        <v>3</v>
      </c>
      <c r="C878" s="23" t="s">
        <v>3</v>
      </c>
      <c r="D878" s="27" t="s">
        <v>3</v>
      </c>
      <c r="E878" s="24"/>
      <c r="F878" s="25"/>
    </row>
    <row r="879" spans="1:7" ht="13.5" customHeight="1" x14ac:dyDescent="0.3">
      <c r="A879" s="20" t="s">
        <v>42</v>
      </c>
      <c r="B879" s="26" t="s">
        <v>523</v>
      </c>
      <c r="C879" s="23" t="s">
        <v>18</v>
      </c>
      <c r="D879" s="27" t="s">
        <v>3</v>
      </c>
      <c r="E879" s="24"/>
      <c r="F879" s="28"/>
      <c r="G879" s="29" t="s">
        <v>524</v>
      </c>
    </row>
    <row r="880" spans="1:7" ht="13.5" customHeight="1" x14ac:dyDescent="0.3">
      <c r="A880" s="20" t="s">
        <v>5</v>
      </c>
      <c r="B880" s="26" t="s">
        <v>3</v>
      </c>
      <c r="C880" s="23" t="s">
        <v>3</v>
      </c>
      <c r="D880" s="27" t="s">
        <v>3</v>
      </c>
      <c r="E880" s="24"/>
      <c r="F880" s="25"/>
    </row>
    <row r="881" spans="1:7" ht="13.5" customHeight="1" x14ac:dyDescent="0.3">
      <c r="A881" s="20" t="s">
        <v>75</v>
      </c>
      <c r="B881" s="26" t="s">
        <v>525</v>
      </c>
      <c r="C881" s="23" t="s">
        <v>3</v>
      </c>
      <c r="D881" s="27" t="s">
        <v>3</v>
      </c>
      <c r="E881" s="24"/>
      <c r="F881" s="25"/>
    </row>
    <row r="882" spans="1:7" ht="13.5" customHeight="1" x14ac:dyDescent="0.3">
      <c r="A882" s="20" t="s">
        <v>5</v>
      </c>
      <c r="B882" s="26" t="s">
        <v>526</v>
      </c>
      <c r="C882" s="23" t="s">
        <v>18</v>
      </c>
      <c r="D882" s="27" t="s">
        <v>3</v>
      </c>
      <c r="E882" s="24"/>
      <c r="F882" s="28"/>
      <c r="G882" s="29" t="s">
        <v>527</v>
      </c>
    </row>
    <row r="883" spans="1:7" ht="13.5" customHeight="1" x14ac:dyDescent="0.3">
      <c r="A883" s="20" t="s">
        <v>5</v>
      </c>
      <c r="B883" s="26" t="s">
        <v>3</v>
      </c>
      <c r="C883" s="23" t="s">
        <v>3</v>
      </c>
      <c r="D883" s="27" t="s">
        <v>3</v>
      </c>
      <c r="E883" s="24"/>
      <c r="F883" s="25"/>
    </row>
    <row r="884" spans="1:7" ht="13.5" customHeight="1" x14ac:dyDescent="0.3">
      <c r="A884" s="20" t="s">
        <v>81</v>
      </c>
      <c r="B884" s="26" t="s">
        <v>528</v>
      </c>
      <c r="C884" s="23" t="s">
        <v>18</v>
      </c>
      <c r="D884" s="27" t="s">
        <v>3</v>
      </c>
      <c r="E884" s="24"/>
      <c r="F884" s="28"/>
      <c r="G884" s="29" t="s">
        <v>529</v>
      </c>
    </row>
    <row r="885" spans="1:7" ht="13.5" customHeight="1" x14ac:dyDescent="0.3">
      <c r="A885" s="20" t="s">
        <v>5</v>
      </c>
      <c r="B885" s="26" t="s">
        <v>3</v>
      </c>
      <c r="C885" s="23" t="s">
        <v>3</v>
      </c>
      <c r="D885" s="27" t="s">
        <v>3</v>
      </c>
      <c r="E885" s="24"/>
      <c r="F885" s="25"/>
    </row>
    <row r="886" spans="1:7" ht="13.5" customHeight="1" x14ac:dyDescent="0.3">
      <c r="A886" s="20" t="s">
        <v>86</v>
      </c>
      <c r="B886" s="26" t="s">
        <v>530</v>
      </c>
      <c r="C886" s="23" t="s">
        <v>18</v>
      </c>
      <c r="D886" s="27" t="s">
        <v>3</v>
      </c>
      <c r="E886" s="24"/>
      <c r="F886" s="28"/>
      <c r="G886" s="29" t="s">
        <v>531</v>
      </c>
    </row>
    <row r="887" spans="1:7" ht="80.25" customHeight="1" x14ac:dyDescent="0.3">
      <c r="A887" s="20" t="s">
        <v>5</v>
      </c>
      <c r="B887" s="26" t="s">
        <v>3</v>
      </c>
      <c r="C887" s="23" t="s">
        <v>3</v>
      </c>
      <c r="D887" s="27" t="s">
        <v>3</v>
      </c>
      <c r="E887" s="24"/>
      <c r="F887" s="25"/>
    </row>
    <row r="888" spans="1:7" ht="12.75" customHeight="1" x14ac:dyDescent="0.3">
      <c r="E888" s="33" t="s">
        <v>46</v>
      </c>
      <c r="F888" s="34">
        <f>SUM(F846:F887)</f>
        <v>0</v>
      </c>
    </row>
    <row r="889" spans="1:7" ht="12.75" customHeight="1" x14ac:dyDescent="0.3"/>
    <row r="890" spans="1:7" ht="12.75" customHeight="1" x14ac:dyDescent="0.3">
      <c r="A890" s="35" t="s">
        <v>532</v>
      </c>
    </row>
    <row r="891" spans="1:7" ht="12.75" customHeight="1" x14ac:dyDescent="0.3">
      <c r="A891" s="36" t="s">
        <v>3</v>
      </c>
    </row>
    <row r="892" spans="1:7" ht="12.75" customHeight="1" x14ac:dyDescent="0.3"/>
    <row r="893" spans="1:7" ht="12.75" customHeight="1" x14ac:dyDescent="0.3">
      <c r="E893" s="1" t="s">
        <v>1</v>
      </c>
    </row>
    <row r="894" spans="1:7" ht="12.75" customHeight="1" x14ac:dyDescent="0.3">
      <c r="E894" s="1" t="s">
        <v>2</v>
      </c>
    </row>
    <row r="895" spans="1:7" ht="12.75" customHeight="1" x14ac:dyDescent="0.3">
      <c r="E895" s="1" t="s">
        <v>3</v>
      </c>
    </row>
    <row r="896" spans="1:7" ht="12.75" customHeight="1" x14ac:dyDescent="0.3">
      <c r="A896" s="6" t="s">
        <v>4</v>
      </c>
      <c r="B896" s="5"/>
      <c r="C896" s="5"/>
      <c r="D896" s="5"/>
      <c r="E896" s="4"/>
      <c r="F896" s="7" t="s">
        <v>3</v>
      </c>
    </row>
    <row r="897" spans="1:7" ht="13.5" customHeight="1" x14ac:dyDescent="0.3">
      <c r="A897" s="20" t="s">
        <v>5</v>
      </c>
      <c r="B897" s="22" t="s">
        <v>507</v>
      </c>
      <c r="C897" s="23" t="s">
        <v>3</v>
      </c>
      <c r="D897" s="8"/>
      <c r="E897" s="24"/>
      <c r="F897" s="25"/>
    </row>
    <row r="898" spans="1:7" ht="13.5" customHeight="1" x14ac:dyDescent="0.3">
      <c r="A898" s="20" t="s">
        <v>5</v>
      </c>
      <c r="B898" s="22" t="s">
        <v>3</v>
      </c>
      <c r="C898" s="23" t="s">
        <v>3</v>
      </c>
      <c r="D898" s="8"/>
      <c r="E898" s="24"/>
      <c r="F898" s="25"/>
    </row>
    <row r="899" spans="1:7" ht="13.5" customHeight="1" x14ac:dyDescent="0.3">
      <c r="A899" s="20" t="s">
        <v>14</v>
      </c>
      <c r="B899" s="26" t="s">
        <v>533</v>
      </c>
      <c r="C899" s="23" t="s">
        <v>18</v>
      </c>
      <c r="D899" s="27" t="s">
        <v>3</v>
      </c>
      <c r="E899" s="24"/>
      <c r="F899" s="28"/>
      <c r="G899" s="29" t="s">
        <v>534</v>
      </c>
    </row>
    <row r="900" spans="1:7" ht="13.5" customHeight="1" x14ac:dyDescent="0.3">
      <c r="A900" s="20" t="s">
        <v>5</v>
      </c>
      <c r="B900" s="26" t="s">
        <v>3</v>
      </c>
      <c r="C900" s="23" t="s">
        <v>3</v>
      </c>
      <c r="D900" s="27" t="s">
        <v>3</v>
      </c>
      <c r="E900" s="24"/>
      <c r="F900" s="25"/>
    </row>
    <row r="901" spans="1:7" ht="13.5" customHeight="1" x14ac:dyDescent="0.3">
      <c r="A901" s="20" t="s">
        <v>20</v>
      </c>
      <c r="B901" s="26" t="s">
        <v>535</v>
      </c>
      <c r="C901" s="23" t="s">
        <v>3</v>
      </c>
      <c r="D901" s="27" t="s">
        <v>3</v>
      </c>
      <c r="E901" s="24"/>
      <c r="F901" s="25"/>
    </row>
    <row r="902" spans="1:7" ht="13.5" customHeight="1" x14ac:dyDescent="0.3">
      <c r="A902" s="20" t="s">
        <v>5</v>
      </c>
      <c r="B902" s="26" t="s">
        <v>536</v>
      </c>
      <c r="C902" s="23" t="s">
        <v>18</v>
      </c>
      <c r="D902" s="27" t="s">
        <v>3</v>
      </c>
      <c r="E902" s="24"/>
      <c r="F902" s="28"/>
      <c r="G902" s="29" t="s">
        <v>537</v>
      </c>
    </row>
    <row r="903" spans="1:7" ht="13.5" customHeight="1" x14ac:dyDescent="0.3">
      <c r="A903" s="20" t="s">
        <v>5</v>
      </c>
      <c r="B903" s="26" t="s">
        <v>3</v>
      </c>
      <c r="C903" s="23" t="s">
        <v>3</v>
      </c>
      <c r="D903" s="27" t="s">
        <v>3</v>
      </c>
      <c r="E903" s="24"/>
      <c r="F903" s="25"/>
    </row>
    <row r="904" spans="1:7" ht="13.5" customHeight="1" x14ac:dyDescent="0.3">
      <c r="A904" s="20" t="s">
        <v>26</v>
      </c>
      <c r="B904" s="26" t="s">
        <v>538</v>
      </c>
      <c r="C904" s="23" t="s">
        <v>18</v>
      </c>
      <c r="D904" s="27" t="s">
        <v>3</v>
      </c>
      <c r="E904" s="24"/>
      <c r="F904" s="28"/>
      <c r="G904" s="29" t="s">
        <v>539</v>
      </c>
    </row>
    <row r="905" spans="1:7" ht="13.5" customHeight="1" x14ac:dyDescent="0.3">
      <c r="A905" s="20" t="s">
        <v>5</v>
      </c>
      <c r="B905" s="26" t="s">
        <v>3</v>
      </c>
      <c r="C905" s="23" t="s">
        <v>3</v>
      </c>
      <c r="D905" s="27" t="s">
        <v>3</v>
      </c>
      <c r="E905" s="24"/>
      <c r="F905" s="25"/>
    </row>
    <row r="906" spans="1:7" ht="13.5" customHeight="1" x14ac:dyDescent="0.3">
      <c r="A906" s="20" t="s">
        <v>31</v>
      </c>
      <c r="B906" s="26" t="s">
        <v>540</v>
      </c>
      <c r="C906" s="23" t="s">
        <v>18</v>
      </c>
      <c r="D906" s="27" t="s">
        <v>3</v>
      </c>
      <c r="E906" s="24"/>
      <c r="F906" s="28"/>
      <c r="G906" s="29" t="s">
        <v>541</v>
      </c>
    </row>
    <row r="907" spans="1:7" ht="13.5" customHeight="1" x14ac:dyDescent="0.3">
      <c r="A907" s="20" t="s">
        <v>5</v>
      </c>
      <c r="B907" s="26" t="s">
        <v>3</v>
      </c>
      <c r="C907" s="23" t="s">
        <v>3</v>
      </c>
      <c r="D907" s="27" t="s">
        <v>3</v>
      </c>
      <c r="E907" s="24"/>
      <c r="F907" s="25"/>
    </row>
    <row r="908" spans="1:7" ht="13.5" customHeight="1" x14ac:dyDescent="0.3">
      <c r="A908" s="20" t="s">
        <v>36</v>
      </c>
      <c r="B908" s="26" t="s">
        <v>542</v>
      </c>
      <c r="C908" s="23" t="s">
        <v>18</v>
      </c>
      <c r="D908" s="27" t="s">
        <v>3</v>
      </c>
      <c r="E908" s="24"/>
      <c r="F908" s="28"/>
      <c r="G908" s="29" t="s">
        <v>543</v>
      </c>
    </row>
    <row r="909" spans="1:7" ht="13.5" customHeight="1" x14ac:dyDescent="0.3">
      <c r="A909" s="20" t="s">
        <v>5</v>
      </c>
      <c r="B909" s="26" t="s">
        <v>3</v>
      </c>
      <c r="C909" s="23" t="s">
        <v>3</v>
      </c>
      <c r="D909" s="27" t="s">
        <v>3</v>
      </c>
      <c r="E909" s="24"/>
      <c r="F909" s="25"/>
    </row>
    <row r="910" spans="1:7" ht="13.5" customHeight="1" x14ac:dyDescent="0.3">
      <c r="A910" s="20" t="s">
        <v>39</v>
      </c>
      <c r="B910" s="26" t="s">
        <v>544</v>
      </c>
      <c r="C910" s="23" t="s">
        <v>18</v>
      </c>
      <c r="D910" s="27" t="s">
        <v>3</v>
      </c>
      <c r="E910" s="24"/>
      <c r="F910" s="28"/>
      <c r="G910" s="29" t="s">
        <v>545</v>
      </c>
    </row>
    <row r="911" spans="1:7" ht="13.5" customHeight="1" x14ac:dyDescent="0.3">
      <c r="A911" s="20" t="s">
        <v>5</v>
      </c>
      <c r="B911" s="26" t="s">
        <v>3</v>
      </c>
      <c r="C911" s="23" t="s">
        <v>3</v>
      </c>
      <c r="D911" s="27" t="s">
        <v>3</v>
      </c>
      <c r="E911" s="24"/>
      <c r="F911" s="25"/>
    </row>
    <row r="912" spans="1:7" ht="13.5" customHeight="1" x14ac:dyDescent="0.3">
      <c r="A912" s="20" t="s">
        <v>42</v>
      </c>
      <c r="B912" s="26" t="s">
        <v>546</v>
      </c>
      <c r="C912" s="23" t="s">
        <v>18</v>
      </c>
      <c r="D912" s="27" t="s">
        <v>3</v>
      </c>
      <c r="E912" s="24"/>
      <c r="F912" s="28"/>
      <c r="G912" s="29" t="s">
        <v>547</v>
      </c>
    </row>
    <row r="913" spans="1:6" ht="399.9" customHeight="1" x14ac:dyDescent="0.3">
      <c r="A913" s="20" t="s">
        <v>5</v>
      </c>
      <c r="B913" s="26" t="s">
        <v>3</v>
      </c>
      <c r="C913" s="23" t="s">
        <v>3</v>
      </c>
      <c r="D913" s="27" t="s">
        <v>3</v>
      </c>
      <c r="E913" s="24"/>
      <c r="F913" s="25"/>
    </row>
    <row r="914" spans="1:6" ht="41.85" customHeight="1" x14ac:dyDescent="0.3">
      <c r="A914" s="2"/>
      <c r="B914" s="3"/>
      <c r="C914" s="3"/>
      <c r="D914" s="3"/>
      <c r="E914" s="2"/>
      <c r="F914" s="3"/>
    </row>
    <row r="915" spans="1:6" ht="12.75" customHeight="1" x14ac:dyDescent="0.3">
      <c r="E915" s="33" t="s">
        <v>46</v>
      </c>
      <c r="F915" s="34">
        <f>SUM(F897:F914)</f>
        <v>0</v>
      </c>
    </row>
    <row r="916" spans="1:6" ht="12.75" customHeight="1" x14ac:dyDescent="0.3"/>
    <row r="917" spans="1:6" ht="12.75" customHeight="1" x14ac:dyDescent="0.3">
      <c r="A917" s="35" t="s">
        <v>548</v>
      </c>
    </row>
    <row r="918" spans="1:6" ht="12.75" customHeight="1" x14ac:dyDescent="0.3">
      <c r="A918" s="36" t="s">
        <v>3</v>
      </c>
    </row>
    <row r="919" spans="1:6" ht="12.75" customHeight="1" x14ac:dyDescent="0.3"/>
    <row r="920" spans="1:6" ht="12.75" customHeight="1" x14ac:dyDescent="0.3">
      <c r="E920" s="1" t="s">
        <v>1</v>
      </c>
    </row>
    <row r="921" spans="1:6" ht="12.75" customHeight="1" x14ac:dyDescent="0.3">
      <c r="E921" s="1" t="s">
        <v>2</v>
      </c>
    </row>
    <row r="922" spans="1:6" ht="12.75" customHeight="1" x14ac:dyDescent="0.3">
      <c r="E922" s="1" t="s">
        <v>3</v>
      </c>
    </row>
    <row r="923" spans="1:6" ht="12.75" customHeight="1" x14ac:dyDescent="0.3">
      <c r="A923" s="6" t="s">
        <v>4</v>
      </c>
      <c r="B923" s="5"/>
      <c r="C923" s="5"/>
      <c r="D923" s="5"/>
      <c r="E923" s="4"/>
      <c r="F923" s="7" t="s">
        <v>3</v>
      </c>
    </row>
    <row r="924" spans="1:6" x14ac:dyDescent="0.3">
      <c r="A924" s="2"/>
      <c r="B924" s="37" t="s">
        <v>495</v>
      </c>
      <c r="C924" s="3"/>
      <c r="D924" s="3"/>
      <c r="E924" s="2"/>
      <c r="F924" s="3"/>
    </row>
    <row r="925" spans="1:6" x14ac:dyDescent="0.3">
      <c r="A925" s="2"/>
      <c r="B925" s="3"/>
      <c r="C925" s="3"/>
      <c r="D925" s="3"/>
      <c r="E925" s="2"/>
      <c r="F925" s="3"/>
    </row>
    <row r="926" spans="1:6" ht="15.6" x14ac:dyDescent="0.3">
      <c r="A926" s="2"/>
      <c r="B926" s="38" t="s">
        <v>123</v>
      </c>
      <c r="C926" s="3"/>
      <c r="D926" s="3"/>
      <c r="E926" s="2"/>
      <c r="F926" s="39"/>
    </row>
    <row r="927" spans="1:6" x14ac:dyDescent="0.3">
      <c r="A927" s="2"/>
      <c r="B927" s="3"/>
      <c r="C927" s="3"/>
      <c r="D927" s="3"/>
      <c r="E927" s="2"/>
      <c r="F927" s="3"/>
    </row>
    <row r="928" spans="1:6" x14ac:dyDescent="0.3">
      <c r="A928" s="2"/>
      <c r="B928" s="23" t="s">
        <v>549</v>
      </c>
      <c r="C928" s="3"/>
      <c r="D928" s="3"/>
      <c r="E928" s="2"/>
      <c r="F928" s="39">
        <f>Bill3Page23</f>
        <v>0</v>
      </c>
    </row>
    <row r="929" spans="1:6" x14ac:dyDescent="0.3">
      <c r="A929" s="2"/>
      <c r="B929" s="3"/>
      <c r="C929" s="3"/>
      <c r="D929" s="3"/>
      <c r="E929" s="2"/>
      <c r="F929" s="3"/>
    </row>
    <row r="930" spans="1:6" x14ac:dyDescent="0.3">
      <c r="A930" s="2"/>
      <c r="B930" s="23" t="s">
        <v>550</v>
      </c>
      <c r="C930" s="3"/>
      <c r="D930" s="3"/>
      <c r="E930" s="2"/>
      <c r="F930" s="39">
        <f>Bill3Page24</f>
        <v>0</v>
      </c>
    </row>
    <row r="931" spans="1:6" ht="399.9" customHeight="1" x14ac:dyDescent="0.3">
      <c r="A931" s="2"/>
      <c r="B931" s="3"/>
      <c r="C931" s="3"/>
      <c r="D931" s="3"/>
      <c r="E931" s="2"/>
      <c r="F931" s="3"/>
    </row>
    <row r="932" spans="1:6" ht="150.6" customHeight="1" x14ac:dyDescent="0.3">
      <c r="A932" s="2"/>
      <c r="B932" s="3"/>
      <c r="C932" s="3"/>
      <c r="D932" s="3"/>
      <c r="E932" s="2"/>
      <c r="F932" s="3"/>
    </row>
    <row r="933" spans="1:6" ht="12.75" customHeight="1" x14ac:dyDescent="0.3">
      <c r="E933" s="33" t="s">
        <v>551</v>
      </c>
      <c r="F933" s="34">
        <f>SUM(F926:F932)</f>
        <v>0</v>
      </c>
    </row>
    <row r="934" spans="1:6" ht="12.75" customHeight="1" x14ac:dyDescent="0.3"/>
    <row r="935" spans="1:6" ht="12.75" customHeight="1" x14ac:dyDescent="0.3">
      <c r="A935" s="35" t="s">
        <v>552</v>
      </c>
    </row>
    <row r="936" spans="1:6" ht="12.75" customHeight="1" x14ac:dyDescent="0.3">
      <c r="A936" s="36" t="s">
        <v>3</v>
      </c>
    </row>
    <row r="937" spans="1:6" ht="12.75" customHeight="1" x14ac:dyDescent="0.3"/>
    <row r="938" spans="1:6" ht="12.75" customHeight="1" x14ac:dyDescent="0.3">
      <c r="E938" s="1" t="s">
        <v>1</v>
      </c>
    </row>
    <row r="939" spans="1:6" ht="12.75" customHeight="1" x14ac:dyDescent="0.3">
      <c r="E939" s="1" t="s">
        <v>2</v>
      </c>
    </row>
    <row r="940" spans="1:6" ht="12.75" customHeight="1" x14ac:dyDescent="0.3">
      <c r="E940" s="1" t="s">
        <v>3</v>
      </c>
    </row>
    <row r="941" spans="1:6" ht="12.75" customHeight="1" x14ac:dyDescent="0.3">
      <c r="A941" s="6" t="s">
        <v>4</v>
      </c>
      <c r="B941" s="5"/>
      <c r="C941" s="5"/>
      <c r="D941" s="5"/>
      <c r="E941" s="4"/>
      <c r="F941" s="7" t="s">
        <v>3</v>
      </c>
    </row>
    <row r="942" spans="1:6" ht="17.25" customHeight="1" x14ac:dyDescent="0.3">
      <c r="A942" s="10" t="s">
        <v>5</v>
      </c>
      <c r="B942" s="11" t="s">
        <v>553</v>
      </c>
      <c r="C942" s="12" t="s">
        <v>3</v>
      </c>
      <c r="D942" s="9"/>
      <c r="E942" s="13"/>
      <c r="F942" s="14"/>
    </row>
    <row r="943" spans="1:6" ht="17.25" customHeight="1" x14ac:dyDescent="0.3">
      <c r="A943" s="10" t="s">
        <v>5</v>
      </c>
      <c r="B943" s="11" t="s">
        <v>3</v>
      </c>
      <c r="C943" s="12" t="s">
        <v>3</v>
      </c>
      <c r="D943" s="9"/>
      <c r="E943" s="13"/>
      <c r="F943" s="14"/>
    </row>
    <row r="944" spans="1:6" ht="15" customHeight="1" x14ac:dyDescent="0.3">
      <c r="A944" s="15" t="s">
        <v>5</v>
      </c>
      <c r="B944" s="16" t="s">
        <v>496</v>
      </c>
      <c r="C944" s="17" t="s">
        <v>3</v>
      </c>
      <c r="D944" s="5"/>
      <c r="E944" s="18"/>
      <c r="F944" s="19"/>
    </row>
    <row r="945" spans="1:7" ht="15" customHeight="1" x14ac:dyDescent="0.3">
      <c r="A945" s="15" t="s">
        <v>5</v>
      </c>
      <c r="B945" s="16" t="s">
        <v>497</v>
      </c>
      <c r="C945" s="17" t="s">
        <v>3</v>
      </c>
      <c r="D945" s="5"/>
      <c r="E945" s="18"/>
      <c r="F945" s="19"/>
    </row>
    <row r="946" spans="1:7" ht="15" customHeight="1" x14ac:dyDescent="0.3">
      <c r="A946" s="15" t="s">
        <v>5</v>
      </c>
      <c r="B946" s="16" t="s">
        <v>498</v>
      </c>
      <c r="C946" s="17" t="s">
        <v>3</v>
      </c>
      <c r="D946" s="5"/>
      <c r="E946" s="18"/>
      <c r="F946" s="19"/>
    </row>
    <row r="947" spans="1:7" ht="15" customHeight="1" x14ac:dyDescent="0.3">
      <c r="A947" s="15" t="s">
        <v>5</v>
      </c>
      <c r="B947" s="16" t="s">
        <v>499</v>
      </c>
      <c r="C947" s="17" t="s">
        <v>3</v>
      </c>
      <c r="D947" s="5"/>
      <c r="E947" s="18"/>
      <c r="F947" s="19"/>
    </row>
    <row r="948" spans="1:7" ht="15" customHeight="1" x14ac:dyDescent="0.3">
      <c r="A948" s="15" t="s">
        <v>5</v>
      </c>
      <c r="B948" s="16" t="s">
        <v>500</v>
      </c>
      <c r="C948" s="17" t="s">
        <v>3</v>
      </c>
      <c r="D948" s="5"/>
      <c r="E948" s="18"/>
      <c r="F948" s="19"/>
    </row>
    <row r="949" spans="1:7" ht="15" customHeight="1" x14ac:dyDescent="0.3">
      <c r="A949" s="15" t="s">
        <v>5</v>
      </c>
      <c r="B949" s="16" t="s">
        <v>501</v>
      </c>
      <c r="C949" s="17" t="s">
        <v>3</v>
      </c>
      <c r="D949" s="5"/>
      <c r="E949" s="18"/>
      <c r="F949" s="19"/>
    </row>
    <row r="950" spans="1:7" ht="15" customHeight="1" x14ac:dyDescent="0.3">
      <c r="A950" s="15" t="s">
        <v>5</v>
      </c>
      <c r="B950" s="16" t="s">
        <v>502</v>
      </c>
      <c r="C950" s="17" t="s">
        <v>3</v>
      </c>
      <c r="D950" s="5"/>
      <c r="E950" s="18"/>
      <c r="F950" s="19"/>
    </row>
    <row r="951" spans="1:7" ht="15" customHeight="1" x14ac:dyDescent="0.3">
      <c r="A951" s="15" t="s">
        <v>5</v>
      </c>
      <c r="B951" s="16" t="s">
        <v>503</v>
      </c>
      <c r="C951" s="17" t="s">
        <v>3</v>
      </c>
      <c r="D951" s="5"/>
      <c r="E951" s="18"/>
      <c r="F951" s="19"/>
    </row>
    <row r="952" spans="1:7" ht="15" customHeight="1" x14ac:dyDescent="0.3">
      <c r="A952" s="15" t="s">
        <v>5</v>
      </c>
      <c r="B952" s="16" t="s">
        <v>3</v>
      </c>
      <c r="C952" s="17" t="s">
        <v>3</v>
      </c>
      <c r="D952" s="5"/>
      <c r="E952" s="18"/>
      <c r="F952" s="19"/>
    </row>
    <row r="953" spans="1:7" ht="14.25" customHeight="1" x14ac:dyDescent="0.3">
      <c r="A953" s="20" t="s">
        <v>5</v>
      </c>
      <c r="B953" s="21" t="s">
        <v>504</v>
      </c>
      <c r="C953" s="23" t="s">
        <v>3</v>
      </c>
      <c r="D953" s="8"/>
      <c r="E953" s="24"/>
      <c r="F953" s="25"/>
    </row>
    <row r="954" spans="1:7" ht="14.25" customHeight="1" x14ac:dyDescent="0.3">
      <c r="A954" s="20" t="s">
        <v>5</v>
      </c>
      <c r="B954" s="21" t="s">
        <v>505</v>
      </c>
      <c r="C954" s="23" t="s">
        <v>3</v>
      </c>
      <c r="D954" s="8"/>
      <c r="E954" s="24"/>
      <c r="F954" s="25"/>
    </row>
    <row r="955" spans="1:7" ht="14.25" customHeight="1" x14ac:dyDescent="0.3">
      <c r="A955" s="20" t="s">
        <v>5</v>
      </c>
      <c r="B955" s="21" t="s">
        <v>506</v>
      </c>
      <c r="C955" s="23" t="s">
        <v>3</v>
      </c>
      <c r="D955" s="8"/>
      <c r="E955" s="24"/>
      <c r="F955" s="25"/>
    </row>
    <row r="956" spans="1:7" ht="14.25" customHeight="1" x14ac:dyDescent="0.3">
      <c r="A956" s="20" t="s">
        <v>5</v>
      </c>
      <c r="B956" s="21" t="s">
        <v>3</v>
      </c>
      <c r="C956" s="23" t="s">
        <v>3</v>
      </c>
      <c r="D956" s="8"/>
      <c r="E956" s="24"/>
      <c r="F956" s="25"/>
    </row>
    <row r="957" spans="1:7" ht="13.5" customHeight="1" x14ac:dyDescent="0.3">
      <c r="A957" s="20" t="s">
        <v>5</v>
      </c>
      <c r="B957" s="22" t="s">
        <v>554</v>
      </c>
      <c r="C957" s="23" t="s">
        <v>3</v>
      </c>
      <c r="D957" s="8"/>
      <c r="E957" s="24"/>
      <c r="F957" s="25"/>
    </row>
    <row r="958" spans="1:7" ht="13.5" customHeight="1" x14ac:dyDescent="0.3">
      <c r="A958" s="20" t="s">
        <v>5</v>
      </c>
      <c r="B958" s="22" t="s">
        <v>3</v>
      </c>
      <c r="C958" s="23" t="s">
        <v>3</v>
      </c>
      <c r="D958" s="8"/>
      <c r="E958" s="24"/>
      <c r="F958" s="25"/>
    </row>
    <row r="959" spans="1:7" ht="13.5" customHeight="1" x14ac:dyDescent="0.3">
      <c r="A959" s="20" t="s">
        <v>14</v>
      </c>
      <c r="B959" s="26" t="s">
        <v>555</v>
      </c>
      <c r="C959" s="23" t="s">
        <v>18</v>
      </c>
      <c r="D959" s="27" t="s">
        <v>3</v>
      </c>
      <c r="E959" s="24"/>
      <c r="F959" s="28"/>
      <c r="G959" s="29" t="s">
        <v>556</v>
      </c>
    </row>
    <row r="960" spans="1:7" ht="13.5" customHeight="1" x14ac:dyDescent="0.3">
      <c r="A960" s="20" t="s">
        <v>5</v>
      </c>
      <c r="B960" s="26" t="s">
        <v>3</v>
      </c>
      <c r="C960" s="23" t="s">
        <v>3</v>
      </c>
      <c r="D960" s="27" t="s">
        <v>3</v>
      </c>
      <c r="E960" s="24"/>
      <c r="F960" s="25"/>
    </row>
    <row r="961" spans="1:7" ht="13.5" customHeight="1" x14ac:dyDescent="0.3">
      <c r="A961" s="20" t="s">
        <v>20</v>
      </c>
      <c r="B961" s="26" t="s">
        <v>557</v>
      </c>
      <c r="C961" s="23" t="s">
        <v>18</v>
      </c>
      <c r="D961" s="27" t="s">
        <v>3</v>
      </c>
      <c r="E961" s="24"/>
      <c r="F961" s="28"/>
      <c r="G961" s="29" t="s">
        <v>558</v>
      </c>
    </row>
    <row r="962" spans="1:7" ht="13.5" customHeight="1" x14ac:dyDescent="0.3">
      <c r="A962" s="20" t="s">
        <v>5</v>
      </c>
      <c r="B962" s="26" t="s">
        <v>3</v>
      </c>
      <c r="C962" s="23" t="s">
        <v>3</v>
      </c>
      <c r="D962" s="27" t="s">
        <v>3</v>
      </c>
      <c r="E962" s="24"/>
      <c r="F962" s="25"/>
    </row>
    <row r="963" spans="1:7" ht="13.5" customHeight="1" x14ac:dyDescent="0.3">
      <c r="A963" s="20" t="s">
        <v>26</v>
      </c>
      <c r="B963" s="26" t="s">
        <v>559</v>
      </c>
      <c r="C963" s="23" t="s">
        <v>18</v>
      </c>
      <c r="D963" s="27" t="s">
        <v>3</v>
      </c>
      <c r="E963" s="24"/>
      <c r="F963" s="28"/>
      <c r="G963" s="29" t="s">
        <v>560</v>
      </c>
    </row>
    <row r="964" spans="1:7" ht="13.5" customHeight="1" x14ac:dyDescent="0.3">
      <c r="A964" s="20" t="s">
        <v>5</v>
      </c>
      <c r="B964" s="26" t="s">
        <v>3</v>
      </c>
      <c r="C964" s="23" t="s">
        <v>3</v>
      </c>
      <c r="D964" s="27" t="s">
        <v>3</v>
      </c>
      <c r="E964" s="24"/>
      <c r="F964" s="25"/>
    </row>
    <row r="965" spans="1:7" ht="13.5" customHeight="1" x14ac:dyDescent="0.3">
      <c r="A965" s="20" t="s">
        <v>31</v>
      </c>
      <c r="B965" s="26" t="s">
        <v>561</v>
      </c>
      <c r="C965" s="23" t="s">
        <v>18</v>
      </c>
      <c r="D965" s="27" t="s">
        <v>3</v>
      </c>
      <c r="E965" s="24"/>
      <c r="F965" s="28"/>
      <c r="G965" s="29" t="s">
        <v>562</v>
      </c>
    </row>
    <row r="966" spans="1:7" ht="13.5" customHeight="1" x14ac:dyDescent="0.3">
      <c r="A966" s="20" t="s">
        <v>5</v>
      </c>
      <c r="B966" s="26" t="s">
        <v>3</v>
      </c>
      <c r="C966" s="23" t="s">
        <v>3</v>
      </c>
      <c r="D966" s="27" t="s">
        <v>3</v>
      </c>
      <c r="E966" s="24"/>
      <c r="F966" s="25"/>
    </row>
    <row r="967" spans="1:7" ht="13.5" customHeight="1" x14ac:dyDescent="0.3">
      <c r="A967" s="20" t="s">
        <v>36</v>
      </c>
      <c r="B967" s="26" t="s">
        <v>563</v>
      </c>
      <c r="C967" s="23" t="s">
        <v>3</v>
      </c>
      <c r="D967" s="27" t="s">
        <v>3</v>
      </c>
      <c r="E967" s="24"/>
      <c r="F967" s="25"/>
    </row>
    <row r="968" spans="1:7" ht="13.5" customHeight="1" x14ac:dyDescent="0.3">
      <c r="A968" s="20" t="s">
        <v>5</v>
      </c>
      <c r="B968" s="26" t="s">
        <v>564</v>
      </c>
      <c r="C968" s="23" t="s">
        <v>18</v>
      </c>
      <c r="D968" s="27" t="s">
        <v>3</v>
      </c>
      <c r="E968" s="24"/>
      <c r="F968" s="28"/>
      <c r="G968" s="29" t="s">
        <v>565</v>
      </c>
    </row>
    <row r="969" spans="1:7" ht="13.5" customHeight="1" x14ac:dyDescent="0.3">
      <c r="A969" s="20" t="s">
        <v>5</v>
      </c>
      <c r="B969" s="26" t="s">
        <v>3</v>
      </c>
      <c r="C969" s="23" t="s">
        <v>3</v>
      </c>
      <c r="D969" s="27" t="s">
        <v>3</v>
      </c>
      <c r="E969" s="24"/>
      <c r="F969" s="25"/>
    </row>
    <row r="970" spans="1:7" ht="13.5" customHeight="1" x14ac:dyDescent="0.3">
      <c r="A970" s="20" t="s">
        <v>39</v>
      </c>
      <c r="B970" s="26" t="s">
        <v>566</v>
      </c>
      <c r="C970" s="23" t="s">
        <v>18</v>
      </c>
      <c r="D970" s="27" t="s">
        <v>3</v>
      </c>
      <c r="E970" s="24"/>
      <c r="F970" s="28"/>
      <c r="G970" s="29" t="s">
        <v>567</v>
      </c>
    </row>
    <row r="971" spans="1:7" ht="13.5" customHeight="1" x14ac:dyDescent="0.3">
      <c r="A971" s="20" t="s">
        <v>5</v>
      </c>
      <c r="B971" s="26" t="s">
        <v>3</v>
      </c>
      <c r="C971" s="23" t="s">
        <v>3</v>
      </c>
      <c r="D971" s="27" t="s">
        <v>3</v>
      </c>
      <c r="E971" s="24"/>
      <c r="F971" s="25"/>
    </row>
    <row r="972" spans="1:7" ht="13.5" customHeight="1" x14ac:dyDescent="0.3">
      <c r="A972" s="20" t="s">
        <v>42</v>
      </c>
      <c r="B972" s="26" t="s">
        <v>568</v>
      </c>
      <c r="C972" s="23" t="s">
        <v>18</v>
      </c>
      <c r="D972" s="27" t="s">
        <v>3</v>
      </c>
      <c r="E972" s="24"/>
      <c r="F972" s="28"/>
      <c r="G972" s="29" t="s">
        <v>569</v>
      </c>
    </row>
    <row r="973" spans="1:7" ht="13.5" customHeight="1" x14ac:dyDescent="0.3">
      <c r="A973" s="20" t="s">
        <v>5</v>
      </c>
      <c r="B973" s="26" t="s">
        <v>3</v>
      </c>
      <c r="C973" s="23" t="s">
        <v>3</v>
      </c>
      <c r="D973" s="27" t="s">
        <v>3</v>
      </c>
      <c r="E973" s="24"/>
      <c r="F973" s="25"/>
    </row>
    <row r="974" spans="1:7" ht="13.5" customHeight="1" x14ac:dyDescent="0.3">
      <c r="A974" s="20" t="s">
        <v>75</v>
      </c>
      <c r="B974" s="26" t="s">
        <v>570</v>
      </c>
      <c r="C974" s="23" t="s">
        <v>18</v>
      </c>
      <c r="D974" s="27" t="s">
        <v>3</v>
      </c>
      <c r="E974" s="24"/>
      <c r="F974" s="28"/>
      <c r="G974" s="29" t="s">
        <v>571</v>
      </c>
    </row>
    <row r="975" spans="1:7" ht="13.5" customHeight="1" x14ac:dyDescent="0.3">
      <c r="A975" s="20" t="s">
        <v>5</v>
      </c>
      <c r="B975" s="26" t="s">
        <v>3</v>
      </c>
      <c r="C975" s="23" t="s">
        <v>3</v>
      </c>
      <c r="D975" s="27" t="s">
        <v>3</v>
      </c>
      <c r="E975" s="24"/>
      <c r="F975" s="25"/>
    </row>
    <row r="976" spans="1:7" ht="13.5" customHeight="1" x14ac:dyDescent="0.3">
      <c r="A976" s="20" t="s">
        <v>81</v>
      </c>
      <c r="B976" s="26" t="s">
        <v>572</v>
      </c>
      <c r="C976" s="23" t="s">
        <v>18</v>
      </c>
      <c r="D976" s="27" t="s">
        <v>3</v>
      </c>
      <c r="E976" s="24"/>
      <c r="F976" s="28"/>
      <c r="G976" s="29" t="s">
        <v>573</v>
      </c>
    </row>
    <row r="977" spans="1:7" ht="13.5" customHeight="1" x14ac:dyDescent="0.3">
      <c r="A977" s="20" t="s">
        <v>5</v>
      </c>
      <c r="B977" s="26" t="s">
        <v>3</v>
      </c>
      <c r="C977" s="23" t="s">
        <v>3</v>
      </c>
      <c r="D977" s="27" t="s">
        <v>3</v>
      </c>
      <c r="E977" s="24"/>
      <c r="F977" s="25"/>
    </row>
    <row r="978" spans="1:7" ht="13.5" customHeight="1" x14ac:dyDescent="0.3">
      <c r="A978" s="20" t="s">
        <v>86</v>
      </c>
      <c r="B978" s="26" t="s">
        <v>574</v>
      </c>
      <c r="C978" s="23" t="s">
        <v>18</v>
      </c>
      <c r="D978" s="27" t="s">
        <v>3</v>
      </c>
      <c r="E978" s="24"/>
      <c r="F978" s="28"/>
      <c r="G978" s="29" t="s">
        <v>575</v>
      </c>
    </row>
    <row r="979" spans="1:7" ht="13.5" customHeight="1" x14ac:dyDescent="0.3">
      <c r="A979" s="20" t="s">
        <v>5</v>
      </c>
      <c r="B979" s="26" t="s">
        <v>3</v>
      </c>
      <c r="C979" s="23" t="s">
        <v>3</v>
      </c>
      <c r="D979" s="27" t="s">
        <v>3</v>
      </c>
      <c r="E979" s="24"/>
      <c r="F979" s="25"/>
    </row>
    <row r="980" spans="1:7" ht="13.5" customHeight="1" x14ac:dyDescent="0.3">
      <c r="A980" s="20" t="s">
        <v>90</v>
      </c>
      <c r="B980" s="26" t="s">
        <v>576</v>
      </c>
      <c r="C980" s="23" t="s">
        <v>18</v>
      </c>
      <c r="D980" s="27" t="s">
        <v>3</v>
      </c>
      <c r="E980" s="24"/>
      <c r="F980" s="28"/>
      <c r="G980" s="29" t="s">
        <v>577</v>
      </c>
    </row>
    <row r="981" spans="1:7" ht="13.5" customHeight="1" x14ac:dyDescent="0.3">
      <c r="A981" s="20" t="s">
        <v>5</v>
      </c>
      <c r="B981" s="26" t="s">
        <v>3</v>
      </c>
      <c r="C981" s="23" t="s">
        <v>3</v>
      </c>
      <c r="D981" s="27" t="s">
        <v>3</v>
      </c>
      <c r="E981" s="24"/>
      <c r="F981" s="25"/>
    </row>
    <row r="982" spans="1:7" ht="13.5" customHeight="1" x14ac:dyDescent="0.3">
      <c r="A982" s="20" t="s">
        <v>94</v>
      </c>
      <c r="B982" s="26" t="s">
        <v>578</v>
      </c>
      <c r="C982" s="23" t="s">
        <v>18</v>
      </c>
      <c r="D982" s="27" t="s">
        <v>3</v>
      </c>
      <c r="E982" s="24"/>
      <c r="F982" s="28"/>
      <c r="G982" s="29" t="s">
        <v>579</v>
      </c>
    </row>
    <row r="983" spans="1:7" ht="80.25" customHeight="1" x14ac:dyDescent="0.3">
      <c r="A983" s="20" t="s">
        <v>5</v>
      </c>
      <c r="B983" s="26" t="s">
        <v>3</v>
      </c>
      <c r="C983" s="23" t="s">
        <v>3</v>
      </c>
      <c r="D983" s="27" t="s">
        <v>3</v>
      </c>
      <c r="E983" s="24"/>
      <c r="F983" s="25"/>
    </row>
    <row r="984" spans="1:7" ht="12.75" customHeight="1" x14ac:dyDescent="0.3">
      <c r="E984" s="33" t="s">
        <v>46</v>
      </c>
      <c r="F984" s="34">
        <f>SUM(F942:F983)</f>
        <v>0</v>
      </c>
    </row>
    <row r="985" spans="1:7" ht="12.75" customHeight="1" x14ac:dyDescent="0.3"/>
    <row r="986" spans="1:7" ht="12.75" customHeight="1" x14ac:dyDescent="0.3">
      <c r="A986" s="35" t="s">
        <v>580</v>
      </c>
    </row>
    <row r="987" spans="1:7" ht="12.75" customHeight="1" x14ac:dyDescent="0.3">
      <c r="A987" s="36" t="s">
        <v>3</v>
      </c>
    </row>
    <row r="988" spans="1:7" ht="12.75" customHeight="1" x14ac:dyDescent="0.3"/>
    <row r="989" spans="1:7" ht="12.75" customHeight="1" x14ac:dyDescent="0.3">
      <c r="E989" s="1" t="s">
        <v>1</v>
      </c>
    </row>
    <row r="990" spans="1:7" ht="12.75" customHeight="1" x14ac:dyDescent="0.3">
      <c r="E990" s="1" t="s">
        <v>2</v>
      </c>
    </row>
    <row r="991" spans="1:7" ht="12.75" customHeight="1" x14ac:dyDescent="0.3">
      <c r="E991" s="1" t="s">
        <v>3</v>
      </c>
    </row>
    <row r="992" spans="1:7" ht="12.75" customHeight="1" x14ac:dyDescent="0.3">
      <c r="A992" s="6" t="s">
        <v>4</v>
      </c>
      <c r="B992" s="5"/>
      <c r="C992" s="5"/>
      <c r="D992" s="5"/>
      <c r="E992" s="4"/>
      <c r="F992" s="7" t="s">
        <v>3</v>
      </c>
    </row>
    <row r="993" spans="1:7" ht="13.5" customHeight="1" x14ac:dyDescent="0.3">
      <c r="A993" s="20" t="s">
        <v>5</v>
      </c>
      <c r="B993" s="22" t="s">
        <v>554</v>
      </c>
      <c r="C993" s="23" t="s">
        <v>3</v>
      </c>
      <c r="D993" s="8"/>
      <c r="E993" s="24"/>
      <c r="F993" s="25"/>
    </row>
    <row r="994" spans="1:7" ht="13.5" customHeight="1" x14ac:dyDescent="0.3">
      <c r="A994" s="20" t="s">
        <v>5</v>
      </c>
      <c r="B994" s="22" t="s">
        <v>3</v>
      </c>
      <c r="C994" s="23" t="s">
        <v>3</v>
      </c>
      <c r="D994" s="8"/>
      <c r="E994" s="24"/>
      <c r="F994" s="25"/>
    </row>
    <row r="995" spans="1:7" ht="13.5" customHeight="1" x14ac:dyDescent="0.3">
      <c r="A995" s="20" t="s">
        <v>14</v>
      </c>
      <c r="B995" s="26" t="s">
        <v>581</v>
      </c>
      <c r="C995" s="23" t="s">
        <v>3</v>
      </c>
      <c r="D995" s="27" t="s">
        <v>3</v>
      </c>
      <c r="E995" s="24"/>
      <c r="F995" s="25"/>
    </row>
    <row r="996" spans="1:7" ht="13.5" customHeight="1" x14ac:dyDescent="0.3">
      <c r="A996" s="20" t="s">
        <v>5</v>
      </c>
      <c r="B996" s="26" t="s">
        <v>582</v>
      </c>
      <c r="C996" s="23" t="s">
        <v>18</v>
      </c>
      <c r="D996" s="27" t="s">
        <v>3</v>
      </c>
      <c r="E996" s="24"/>
      <c r="F996" s="28"/>
      <c r="G996" s="29" t="s">
        <v>583</v>
      </c>
    </row>
    <row r="997" spans="1:7" ht="13.5" customHeight="1" x14ac:dyDescent="0.3">
      <c r="A997" s="20" t="s">
        <v>5</v>
      </c>
      <c r="B997" s="26" t="s">
        <v>3</v>
      </c>
      <c r="C997" s="23" t="s">
        <v>3</v>
      </c>
      <c r="D997" s="27" t="s">
        <v>3</v>
      </c>
      <c r="E997" s="24"/>
      <c r="F997" s="25"/>
    </row>
    <row r="998" spans="1:7" ht="13.5" customHeight="1" x14ac:dyDescent="0.3">
      <c r="A998" s="20" t="s">
        <v>20</v>
      </c>
      <c r="B998" s="26" t="s">
        <v>584</v>
      </c>
      <c r="C998" s="23" t="s">
        <v>18</v>
      </c>
      <c r="D998" s="27" t="s">
        <v>3</v>
      </c>
      <c r="E998" s="24"/>
      <c r="F998" s="28"/>
      <c r="G998" s="29" t="s">
        <v>585</v>
      </c>
    </row>
    <row r="999" spans="1:7" ht="13.5" customHeight="1" x14ac:dyDescent="0.3">
      <c r="A999" s="20" t="s">
        <v>5</v>
      </c>
      <c r="B999" s="26" t="s">
        <v>3</v>
      </c>
      <c r="C999" s="23" t="s">
        <v>3</v>
      </c>
      <c r="D999" s="27" t="s">
        <v>3</v>
      </c>
      <c r="E999" s="24"/>
      <c r="F999" s="25"/>
    </row>
    <row r="1000" spans="1:7" ht="13.5" customHeight="1" x14ac:dyDescent="0.3">
      <c r="A1000" s="20" t="s">
        <v>26</v>
      </c>
      <c r="B1000" s="26" t="s">
        <v>586</v>
      </c>
      <c r="C1000" s="23" t="s">
        <v>18</v>
      </c>
      <c r="D1000" s="27" t="s">
        <v>3</v>
      </c>
      <c r="E1000" s="24"/>
      <c r="F1000" s="28"/>
      <c r="G1000" s="29" t="s">
        <v>587</v>
      </c>
    </row>
    <row r="1001" spans="1:7" ht="13.5" customHeight="1" x14ac:dyDescent="0.3">
      <c r="A1001" s="20" t="s">
        <v>5</v>
      </c>
      <c r="B1001" s="26" t="s">
        <v>3</v>
      </c>
      <c r="C1001" s="23" t="s">
        <v>3</v>
      </c>
      <c r="D1001" s="27" t="s">
        <v>3</v>
      </c>
      <c r="E1001" s="24"/>
      <c r="F1001" s="25"/>
    </row>
    <row r="1002" spans="1:7" ht="13.5" customHeight="1" x14ac:dyDescent="0.3">
      <c r="A1002" s="20" t="s">
        <v>31</v>
      </c>
      <c r="B1002" s="26" t="s">
        <v>588</v>
      </c>
      <c r="C1002" s="23" t="s">
        <v>18</v>
      </c>
      <c r="D1002" s="27" t="s">
        <v>3</v>
      </c>
      <c r="E1002" s="24"/>
      <c r="F1002" s="28"/>
      <c r="G1002" s="29" t="s">
        <v>589</v>
      </c>
    </row>
    <row r="1003" spans="1:7" ht="13.5" customHeight="1" x14ac:dyDescent="0.3">
      <c r="A1003" s="20" t="s">
        <v>5</v>
      </c>
      <c r="B1003" s="26" t="s">
        <v>3</v>
      </c>
      <c r="C1003" s="23" t="s">
        <v>3</v>
      </c>
      <c r="D1003" s="27" t="s">
        <v>3</v>
      </c>
      <c r="E1003" s="24"/>
      <c r="F1003" s="25"/>
    </row>
    <row r="1004" spans="1:7" ht="13.5" customHeight="1" x14ac:dyDescent="0.3">
      <c r="A1004" s="20" t="s">
        <v>36</v>
      </c>
      <c r="B1004" s="26" t="s">
        <v>590</v>
      </c>
      <c r="C1004" s="23" t="s">
        <v>18</v>
      </c>
      <c r="D1004" s="27" t="s">
        <v>3</v>
      </c>
      <c r="E1004" s="24"/>
      <c r="F1004" s="28"/>
      <c r="G1004" s="29" t="s">
        <v>591</v>
      </c>
    </row>
    <row r="1005" spans="1:7" ht="13.5" customHeight="1" x14ac:dyDescent="0.3">
      <c r="A1005" s="20" t="s">
        <v>5</v>
      </c>
      <c r="B1005" s="26" t="s">
        <v>3</v>
      </c>
      <c r="C1005" s="23" t="s">
        <v>3</v>
      </c>
      <c r="D1005" s="27" t="s">
        <v>3</v>
      </c>
      <c r="E1005" s="24"/>
      <c r="F1005" s="25"/>
    </row>
    <row r="1006" spans="1:7" ht="13.5" customHeight="1" x14ac:dyDescent="0.3">
      <c r="A1006" s="20" t="s">
        <v>39</v>
      </c>
      <c r="B1006" s="26" t="s">
        <v>592</v>
      </c>
      <c r="C1006" s="23" t="s">
        <v>18</v>
      </c>
      <c r="D1006" s="27" t="s">
        <v>3</v>
      </c>
      <c r="E1006" s="24"/>
      <c r="F1006" s="28"/>
      <c r="G1006" s="29" t="s">
        <v>593</v>
      </c>
    </row>
    <row r="1007" spans="1:7" ht="13.5" customHeight="1" x14ac:dyDescent="0.3">
      <c r="A1007" s="20" t="s">
        <v>5</v>
      </c>
      <c r="B1007" s="26" t="s">
        <v>3</v>
      </c>
      <c r="C1007" s="23" t="s">
        <v>3</v>
      </c>
      <c r="D1007" s="27" t="s">
        <v>3</v>
      </c>
      <c r="E1007" s="24"/>
      <c r="F1007" s="25"/>
    </row>
    <row r="1008" spans="1:7" ht="13.5" customHeight="1" x14ac:dyDescent="0.3">
      <c r="A1008" s="20" t="s">
        <v>42</v>
      </c>
      <c r="B1008" s="26" t="s">
        <v>594</v>
      </c>
      <c r="C1008" s="23" t="s">
        <v>18</v>
      </c>
      <c r="D1008" s="27" t="s">
        <v>3</v>
      </c>
      <c r="E1008" s="24"/>
      <c r="F1008" s="28"/>
      <c r="G1008" s="29" t="s">
        <v>595</v>
      </c>
    </row>
    <row r="1009" spans="1:7" ht="13.5" customHeight="1" x14ac:dyDescent="0.3">
      <c r="A1009" s="20" t="s">
        <v>5</v>
      </c>
      <c r="B1009" s="26" t="s">
        <v>3</v>
      </c>
      <c r="C1009" s="23" t="s">
        <v>3</v>
      </c>
      <c r="D1009" s="27" t="s">
        <v>3</v>
      </c>
      <c r="E1009" s="24"/>
      <c r="F1009" s="25"/>
    </row>
    <row r="1010" spans="1:7" ht="13.5" customHeight="1" x14ac:dyDescent="0.3">
      <c r="A1010" s="20" t="s">
        <v>75</v>
      </c>
      <c r="B1010" s="26" t="s">
        <v>596</v>
      </c>
      <c r="C1010" s="23" t="s">
        <v>18</v>
      </c>
      <c r="D1010" s="27" t="s">
        <v>3</v>
      </c>
      <c r="E1010" s="24"/>
      <c r="F1010" s="28"/>
      <c r="G1010" s="29" t="s">
        <v>597</v>
      </c>
    </row>
    <row r="1011" spans="1:7" ht="13.5" customHeight="1" x14ac:dyDescent="0.3">
      <c r="A1011" s="20" t="s">
        <v>5</v>
      </c>
      <c r="B1011" s="26" t="s">
        <v>3</v>
      </c>
      <c r="C1011" s="23" t="s">
        <v>3</v>
      </c>
      <c r="D1011" s="27" t="s">
        <v>3</v>
      </c>
      <c r="E1011" s="24"/>
      <c r="F1011" s="25"/>
    </row>
    <row r="1012" spans="1:7" ht="13.5" customHeight="1" x14ac:dyDescent="0.3">
      <c r="A1012" s="20" t="s">
        <v>81</v>
      </c>
      <c r="B1012" s="26" t="s">
        <v>598</v>
      </c>
      <c r="C1012" s="23" t="s">
        <v>18</v>
      </c>
      <c r="D1012" s="27" t="s">
        <v>3</v>
      </c>
      <c r="E1012" s="24"/>
      <c r="F1012" s="28"/>
      <c r="G1012" s="29" t="s">
        <v>599</v>
      </c>
    </row>
    <row r="1013" spans="1:7" ht="13.5" customHeight="1" x14ac:dyDescent="0.3">
      <c r="A1013" s="20" t="s">
        <v>5</v>
      </c>
      <c r="B1013" s="26" t="s">
        <v>3</v>
      </c>
      <c r="C1013" s="23" t="s">
        <v>3</v>
      </c>
      <c r="D1013" s="27" t="s">
        <v>3</v>
      </c>
      <c r="E1013" s="24"/>
      <c r="F1013" s="25"/>
    </row>
    <row r="1014" spans="1:7" ht="13.5" customHeight="1" x14ac:dyDescent="0.3">
      <c r="A1014" s="20" t="s">
        <v>86</v>
      </c>
      <c r="B1014" s="26" t="s">
        <v>600</v>
      </c>
      <c r="C1014" s="23" t="s">
        <v>18</v>
      </c>
      <c r="D1014" s="27" t="s">
        <v>3</v>
      </c>
      <c r="E1014" s="24"/>
      <c r="F1014" s="28"/>
      <c r="G1014" s="29" t="s">
        <v>601</v>
      </c>
    </row>
    <row r="1015" spans="1:7" ht="13.5" customHeight="1" x14ac:dyDescent="0.3">
      <c r="A1015" s="20" t="s">
        <v>5</v>
      </c>
      <c r="B1015" s="26" t="s">
        <v>3</v>
      </c>
      <c r="C1015" s="23" t="s">
        <v>3</v>
      </c>
      <c r="D1015" s="27" t="s">
        <v>3</v>
      </c>
      <c r="E1015" s="24"/>
      <c r="F1015" s="25"/>
    </row>
    <row r="1016" spans="1:7" ht="13.5" customHeight="1" x14ac:dyDescent="0.3">
      <c r="A1016" s="20" t="s">
        <v>90</v>
      </c>
      <c r="B1016" s="26" t="s">
        <v>602</v>
      </c>
      <c r="C1016" s="23" t="s">
        <v>18</v>
      </c>
      <c r="D1016" s="27" t="s">
        <v>3</v>
      </c>
      <c r="E1016" s="24"/>
      <c r="F1016" s="28"/>
      <c r="G1016" s="29" t="s">
        <v>603</v>
      </c>
    </row>
    <row r="1017" spans="1:7" ht="13.5" customHeight="1" x14ac:dyDescent="0.3">
      <c r="A1017" s="20" t="s">
        <v>5</v>
      </c>
      <c r="B1017" s="26" t="s">
        <v>3</v>
      </c>
      <c r="C1017" s="23" t="s">
        <v>3</v>
      </c>
      <c r="D1017" s="27" t="s">
        <v>3</v>
      </c>
      <c r="E1017" s="24"/>
      <c r="F1017" s="25"/>
    </row>
    <row r="1018" spans="1:7" ht="13.5" customHeight="1" x14ac:dyDescent="0.3">
      <c r="A1018" s="20" t="s">
        <v>94</v>
      </c>
      <c r="B1018" s="26" t="s">
        <v>604</v>
      </c>
      <c r="C1018" s="23" t="s">
        <v>18</v>
      </c>
      <c r="D1018" s="27" t="s">
        <v>3</v>
      </c>
      <c r="E1018" s="24"/>
      <c r="F1018" s="28"/>
      <c r="G1018" s="29" t="s">
        <v>605</v>
      </c>
    </row>
    <row r="1019" spans="1:7" ht="13.5" customHeight="1" x14ac:dyDescent="0.3">
      <c r="A1019" s="20" t="s">
        <v>5</v>
      </c>
      <c r="B1019" s="26" t="s">
        <v>3</v>
      </c>
      <c r="C1019" s="23" t="s">
        <v>3</v>
      </c>
      <c r="D1019" s="27" t="s">
        <v>3</v>
      </c>
      <c r="E1019" s="24"/>
      <c r="F1019" s="25"/>
    </row>
    <row r="1020" spans="1:7" ht="13.5" customHeight="1" x14ac:dyDescent="0.3">
      <c r="A1020" s="20" t="s">
        <v>606</v>
      </c>
      <c r="B1020" s="26" t="s">
        <v>607</v>
      </c>
      <c r="C1020" s="23" t="s">
        <v>3</v>
      </c>
      <c r="D1020" s="27" t="s">
        <v>3</v>
      </c>
      <c r="E1020" s="24"/>
      <c r="F1020" s="25"/>
    </row>
    <row r="1021" spans="1:7" ht="13.5" customHeight="1" x14ac:dyDescent="0.3">
      <c r="A1021" s="20" t="s">
        <v>5</v>
      </c>
      <c r="B1021" s="26" t="s">
        <v>608</v>
      </c>
      <c r="C1021" s="23" t="s">
        <v>18</v>
      </c>
      <c r="D1021" s="27" t="s">
        <v>3</v>
      </c>
      <c r="E1021" s="24"/>
      <c r="F1021" s="28"/>
      <c r="G1021" s="29" t="s">
        <v>609</v>
      </c>
    </row>
    <row r="1022" spans="1:7" ht="13.5" customHeight="1" x14ac:dyDescent="0.3">
      <c r="A1022" s="20" t="s">
        <v>5</v>
      </c>
      <c r="B1022" s="26" t="s">
        <v>3</v>
      </c>
      <c r="C1022" s="23" t="s">
        <v>3</v>
      </c>
      <c r="D1022" s="27" t="s">
        <v>3</v>
      </c>
      <c r="E1022" s="24"/>
      <c r="F1022" s="25"/>
    </row>
    <row r="1023" spans="1:7" ht="13.5" customHeight="1" x14ac:dyDescent="0.3">
      <c r="A1023" s="20" t="s">
        <v>610</v>
      </c>
      <c r="B1023" s="26" t="s">
        <v>538</v>
      </c>
      <c r="C1023" s="23" t="s">
        <v>18</v>
      </c>
      <c r="D1023" s="27" t="s">
        <v>3</v>
      </c>
      <c r="E1023" s="24"/>
      <c r="F1023" s="28"/>
      <c r="G1023" s="29" t="s">
        <v>611</v>
      </c>
    </row>
    <row r="1024" spans="1:7" ht="13.5" customHeight="1" x14ac:dyDescent="0.3">
      <c r="A1024" s="20" t="s">
        <v>5</v>
      </c>
      <c r="B1024" s="26" t="s">
        <v>3</v>
      </c>
      <c r="C1024" s="23" t="s">
        <v>3</v>
      </c>
      <c r="D1024" s="27" t="s">
        <v>3</v>
      </c>
      <c r="E1024" s="24"/>
      <c r="F1024" s="25"/>
    </row>
    <row r="1025" spans="1:7" ht="13.5" customHeight="1" x14ac:dyDescent="0.3">
      <c r="A1025" s="20" t="s">
        <v>612</v>
      </c>
      <c r="B1025" s="26" t="s">
        <v>540</v>
      </c>
      <c r="C1025" s="23" t="s">
        <v>18</v>
      </c>
      <c r="D1025" s="27" t="s">
        <v>3</v>
      </c>
      <c r="E1025" s="24"/>
      <c r="F1025" s="28"/>
      <c r="G1025" s="29" t="s">
        <v>613</v>
      </c>
    </row>
    <row r="1026" spans="1:7" ht="13.5" customHeight="1" x14ac:dyDescent="0.3">
      <c r="A1026" s="20" t="s">
        <v>5</v>
      </c>
      <c r="B1026" s="26" t="s">
        <v>3</v>
      </c>
      <c r="C1026" s="23" t="s">
        <v>3</v>
      </c>
      <c r="D1026" s="27" t="s">
        <v>3</v>
      </c>
      <c r="E1026" s="24"/>
      <c r="F1026" s="25"/>
    </row>
    <row r="1027" spans="1:7" ht="13.5" customHeight="1" x14ac:dyDescent="0.3">
      <c r="A1027" s="20" t="s">
        <v>614</v>
      </c>
      <c r="B1027" s="26" t="s">
        <v>615</v>
      </c>
      <c r="C1027" s="23" t="s">
        <v>18</v>
      </c>
      <c r="D1027" s="27" t="s">
        <v>3</v>
      </c>
      <c r="E1027" s="24"/>
      <c r="F1027" s="28"/>
      <c r="G1027" s="29" t="s">
        <v>616</v>
      </c>
    </row>
    <row r="1028" spans="1:7" ht="13.5" customHeight="1" x14ac:dyDescent="0.3">
      <c r="A1028" s="20" t="s">
        <v>5</v>
      </c>
      <c r="B1028" s="26" t="s">
        <v>3</v>
      </c>
      <c r="C1028" s="23" t="s">
        <v>3</v>
      </c>
      <c r="D1028" s="27" t="s">
        <v>3</v>
      </c>
      <c r="E1028" s="24"/>
      <c r="F1028" s="25"/>
    </row>
    <row r="1029" spans="1:7" ht="13.5" customHeight="1" x14ac:dyDescent="0.3">
      <c r="A1029" s="20" t="s">
        <v>617</v>
      </c>
      <c r="B1029" s="26" t="s">
        <v>618</v>
      </c>
      <c r="C1029" s="23" t="s">
        <v>3</v>
      </c>
      <c r="D1029" s="27" t="s">
        <v>3</v>
      </c>
      <c r="E1029" s="24"/>
      <c r="F1029" s="25"/>
    </row>
    <row r="1030" spans="1:7" ht="13.5" customHeight="1" x14ac:dyDescent="0.3">
      <c r="A1030" s="20" t="s">
        <v>5</v>
      </c>
      <c r="B1030" s="26" t="s">
        <v>619</v>
      </c>
      <c r="C1030" s="23" t="s">
        <v>18</v>
      </c>
      <c r="D1030" s="27" t="s">
        <v>3</v>
      </c>
      <c r="E1030" s="24"/>
      <c r="F1030" s="28"/>
      <c r="G1030" s="29" t="s">
        <v>620</v>
      </c>
    </row>
    <row r="1031" spans="1:7" ht="13.5" customHeight="1" x14ac:dyDescent="0.3">
      <c r="A1031" s="20" t="s">
        <v>5</v>
      </c>
      <c r="B1031" s="26" t="s">
        <v>3</v>
      </c>
      <c r="C1031" s="23" t="s">
        <v>3</v>
      </c>
      <c r="D1031" s="27" t="s">
        <v>3</v>
      </c>
      <c r="E1031" s="24"/>
      <c r="F1031" s="25"/>
    </row>
    <row r="1032" spans="1:7" ht="13.5" customHeight="1" x14ac:dyDescent="0.3">
      <c r="A1032" s="20" t="s">
        <v>621</v>
      </c>
      <c r="B1032" s="26" t="s">
        <v>622</v>
      </c>
      <c r="C1032" s="23" t="s">
        <v>18</v>
      </c>
      <c r="D1032" s="27" t="s">
        <v>3</v>
      </c>
      <c r="E1032" s="24"/>
      <c r="F1032" s="28"/>
      <c r="G1032" s="29" t="s">
        <v>623</v>
      </c>
    </row>
    <row r="1033" spans="1:7" ht="13.5" customHeight="1" x14ac:dyDescent="0.3">
      <c r="A1033" s="20" t="s">
        <v>5</v>
      </c>
      <c r="B1033" s="26" t="s">
        <v>3</v>
      </c>
      <c r="C1033" s="23" t="s">
        <v>3</v>
      </c>
      <c r="D1033" s="27" t="s">
        <v>3</v>
      </c>
      <c r="E1033" s="24"/>
      <c r="F1033" s="25"/>
    </row>
    <row r="1034" spans="1:7" ht="13.5" customHeight="1" x14ac:dyDescent="0.3">
      <c r="A1034" s="20" t="s">
        <v>624</v>
      </c>
      <c r="B1034" s="26" t="s">
        <v>544</v>
      </c>
      <c r="C1034" s="23" t="s">
        <v>18</v>
      </c>
      <c r="D1034" s="27" t="s">
        <v>3</v>
      </c>
      <c r="E1034" s="24"/>
      <c r="F1034" s="28"/>
      <c r="G1034" s="29" t="s">
        <v>625</v>
      </c>
    </row>
    <row r="1035" spans="1:7" ht="13.5" customHeight="1" x14ac:dyDescent="0.3">
      <c r="A1035" s="20" t="s">
        <v>5</v>
      </c>
      <c r="B1035" s="26" t="s">
        <v>3</v>
      </c>
      <c r="C1035" s="23" t="s">
        <v>3</v>
      </c>
      <c r="D1035" s="27" t="s">
        <v>3</v>
      </c>
      <c r="E1035" s="24"/>
      <c r="F1035" s="25"/>
    </row>
    <row r="1036" spans="1:7" ht="13.5" customHeight="1" x14ac:dyDescent="0.3">
      <c r="A1036" s="20" t="s">
        <v>626</v>
      </c>
      <c r="B1036" s="26" t="s">
        <v>546</v>
      </c>
      <c r="C1036" s="23" t="s">
        <v>18</v>
      </c>
      <c r="D1036" s="27" t="s">
        <v>3</v>
      </c>
      <c r="E1036" s="24"/>
      <c r="F1036" s="28"/>
      <c r="G1036" s="29" t="s">
        <v>627</v>
      </c>
    </row>
    <row r="1037" spans="1:7" ht="63.75" customHeight="1" x14ac:dyDescent="0.3">
      <c r="A1037" s="20" t="s">
        <v>5</v>
      </c>
      <c r="B1037" s="26" t="s">
        <v>3</v>
      </c>
      <c r="C1037" s="23" t="s">
        <v>3</v>
      </c>
      <c r="D1037" s="27" t="s">
        <v>3</v>
      </c>
      <c r="E1037" s="24"/>
      <c r="F1037" s="25"/>
    </row>
    <row r="1038" spans="1:7" ht="12.75" customHeight="1" x14ac:dyDescent="0.3">
      <c r="E1038" s="33" t="s">
        <v>46</v>
      </c>
      <c r="F1038" s="34">
        <f>SUM(F993:F1037)</f>
        <v>0</v>
      </c>
    </row>
    <row r="1039" spans="1:7" ht="12.75" customHeight="1" x14ac:dyDescent="0.3"/>
    <row r="1040" spans="1:7" ht="12.75" customHeight="1" x14ac:dyDescent="0.3">
      <c r="A1040" s="35" t="s">
        <v>628</v>
      </c>
    </row>
    <row r="1041" spans="1:6" ht="12.75" customHeight="1" x14ac:dyDescent="0.3">
      <c r="A1041" s="36" t="s">
        <v>3</v>
      </c>
    </row>
    <row r="1042" spans="1:6" ht="12.75" customHeight="1" x14ac:dyDescent="0.3"/>
    <row r="1043" spans="1:6" ht="12.75" customHeight="1" x14ac:dyDescent="0.3">
      <c r="E1043" s="1" t="s">
        <v>1</v>
      </c>
    </row>
    <row r="1044" spans="1:6" ht="12.75" customHeight="1" x14ac:dyDescent="0.3">
      <c r="E1044" s="1" t="s">
        <v>2</v>
      </c>
    </row>
    <row r="1045" spans="1:6" ht="12.75" customHeight="1" x14ac:dyDescent="0.3">
      <c r="E1045" s="1" t="s">
        <v>3</v>
      </c>
    </row>
    <row r="1046" spans="1:6" ht="12.75" customHeight="1" x14ac:dyDescent="0.3">
      <c r="A1046" s="6" t="s">
        <v>4</v>
      </c>
      <c r="B1046" s="5"/>
      <c r="C1046" s="5"/>
      <c r="D1046" s="5"/>
      <c r="E1046" s="4"/>
      <c r="F1046" s="7" t="s">
        <v>3</v>
      </c>
    </row>
    <row r="1047" spans="1:6" x14ac:dyDescent="0.3">
      <c r="A1047" s="2"/>
      <c r="B1047" s="37" t="s">
        <v>553</v>
      </c>
      <c r="C1047" s="3"/>
      <c r="D1047" s="3"/>
      <c r="E1047" s="2"/>
      <c r="F1047" s="3"/>
    </row>
    <row r="1048" spans="1:6" x14ac:dyDescent="0.3">
      <c r="A1048" s="2"/>
      <c r="B1048" s="3"/>
      <c r="C1048" s="3"/>
      <c r="D1048" s="3"/>
      <c r="E1048" s="2"/>
      <c r="F1048" s="3"/>
    </row>
    <row r="1049" spans="1:6" ht="15.6" x14ac:dyDescent="0.3">
      <c r="A1049" s="2"/>
      <c r="B1049" s="38" t="s">
        <v>123</v>
      </c>
      <c r="C1049" s="3"/>
      <c r="D1049" s="3"/>
      <c r="E1049" s="2"/>
      <c r="F1049" s="39"/>
    </row>
    <row r="1050" spans="1:6" x14ac:dyDescent="0.3">
      <c r="A1050" s="2"/>
      <c r="B1050" s="3"/>
      <c r="C1050" s="3"/>
      <c r="D1050" s="3"/>
      <c r="E1050" s="2"/>
      <c r="F1050" s="3"/>
    </row>
    <row r="1051" spans="1:6" x14ac:dyDescent="0.3">
      <c r="A1051" s="2"/>
      <c r="B1051" s="23" t="s">
        <v>629</v>
      </c>
      <c r="C1051" s="3"/>
      <c r="D1051" s="3"/>
      <c r="E1051" s="2"/>
      <c r="F1051" s="39">
        <f>Bill3Page26</f>
        <v>0</v>
      </c>
    </row>
    <row r="1052" spans="1:6" x14ac:dyDescent="0.3">
      <c r="A1052" s="2"/>
      <c r="B1052" s="3"/>
      <c r="C1052" s="3"/>
      <c r="D1052" s="3"/>
      <c r="E1052" s="2"/>
      <c r="F1052" s="3"/>
    </row>
    <row r="1053" spans="1:6" x14ac:dyDescent="0.3">
      <c r="A1053" s="2"/>
      <c r="B1053" s="23" t="s">
        <v>630</v>
      </c>
      <c r="C1053" s="3"/>
      <c r="D1053" s="3"/>
      <c r="E1053" s="2"/>
      <c r="F1053" s="39">
        <f>Bill3Page27</f>
        <v>0</v>
      </c>
    </row>
    <row r="1054" spans="1:6" ht="399.9" customHeight="1" x14ac:dyDescent="0.3">
      <c r="A1054" s="2"/>
      <c r="B1054" s="3"/>
      <c r="C1054" s="3"/>
      <c r="D1054" s="3"/>
      <c r="E1054" s="2"/>
      <c r="F1054" s="3"/>
    </row>
    <row r="1055" spans="1:6" ht="150.6" customHeight="1" x14ac:dyDescent="0.3">
      <c r="A1055" s="2"/>
      <c r="B1055" s="3"/>
      <c r="C1055" s="3"/>
      <c r="D1055" s="3"/>
      <c r="E1055" s="2"/>
      <c r="F1055" s="3"/>
    </row>
    <row r="1056" spans="1:6" ht="12.75" customHeight="1" x14ac:dyDescent="0.3">
      <c r="E1056" s="33" t="s">
        <v>631</v>
      </c>
      <c r="F1056" s="34">
        <f>SUM(F1049:F1055)</f>
        <v>0</v>
      </c>
    </row>
    <row r="1057" spans="1:6" ht="12.75" customHeight="1" x14ac:dyDescent="0.3"/>
    <row r="1058" spans="1:6" ht="12.75" customHeight="1" x14ac:dyDescent="0.3">
      <c r="A1058" s="35" t="s">
        <v>632</v>
      </c>
    </row>
    <row r="1059" spans="1:6" ht="12.75" customHeight="1" x14ac:dyDescent="0.3">
      <c r="A1059" s="36" t="s">
        <v>3</v>
      </c>
    </row>
    <row r="1060" spans="1:6" ht="12.75" customHeight="1" x14ac:dyDescent="0.3"/>
    <row r="1061" spans="1:6" ht="12.75" customHeight="1" x14ac:dyDescent="0.3">
      <c r="E1061" s="1" t="s">
        <v>1</v>
      </c>
    </row>
    <row r="1062" spans="1:6" ht="12.75" customHeight="1" x14ac:dyDescent="0.3">
      <c r="E1062" s="1" t="s">
        <v>2</v>
      </c>
    </row>
    <row r="1063" spans="1:6" ht="12.75" customHeight="1" x14ac:dyDescent="0.3">
      <c r="E1063" s="1" t="s">
        <v>3</v>
      </c>
    </row>
    <row r="1064" spans="1:6" ht="12.75" customHeight="1" x14ac:dyDescent="0.3">
      <c r="A1064" s="6" t="s">
        <v>4</v>
      </c>
      <c r="B1064" s="5"/>
      <c r="C1064" s="5"/>
      <c r="D1064" s="5"/>
      <c r="E1064" s="4"/>
      <c r="F1064" s="7" t="s">
        <v>3</v>
      </c>
    </row>
    <row r="1065" spans="1:6" ht="17.25" customHeight="1" x14ac:dyDescent="0.3">
      <c r="A1065" s="10" t="s">
        <v>5</v>
      </c>
      <c r="B1065" s="11" t="s">
        <v>633</v>
      </c>
      <c r="C1065" s="12" t="s">
        <v>3</v>
      </c>
      <c r="D1065" s="9"/>
      <c r="E1065" s="13"/>
      <c r="F1065" s="14"/>
    </row>
    <row r="1066" spans="1:6" ht="17.25" customHeight="1" x14ac:dyDescent="0.3">
      <c r="A1066" s="10" t="s">
        <v>5</v>
      </c>
      <c r="B1066" s="11" t="s">
        <v>3</v>
      </c>
      <c r="C1066" s="12" t="s">
        <v>3</v>
      </c>
      <c r="D1066" s="9"/>
      <c r="E1066" s="13"/>
      <c r="F1066" s="14"/>
    </row>
    <row r="1067" spans="1:6" ht="15" customHeight="1" x14ac:dyDescent="0.3">
      <c r="A1067" s="15" t="s">
        <v>5</v>
      </c>
      <c r="B1067" s="16" t="s">
        <v>634</v>
      </c>
      <c r="C1067" s="17" t="s">
        <v>3</v>
      </c>
      <c r="D1067" s="5"/>
      <c r="E1067" s="18"/>
      <c r="F1067" s="19"/>
    </row>
    <row r="1068" spans="1:6" ht="15" customHeight="1" x14ac:dyDescent="0.3">
      <c r="A1068" s="15" t="s">
        <v>5</v>
      </c>
      <c r="B1068" s="16" t="s">
        <v>3</v>
      </c>
      <c r="C1068" s="17" t="s">
        <v>3</v>
      </c>
      <c r="D1068" s="5"/>
      <c r="E1068" s="18"/>
      <c r="F1068" s="19"/>
    </row>
    <row r="1069" spans="1:6" ht="14.25" customHeight="1" x14ac:dyDescent="0.3">
      <c r="A1069" s="20" t="s">
        <v>5</v>
      </c>
      <c r="B1069" s="21" t="s">
        <v>635</v>
      </c>
      <c r="C1069" s="23" t="s">
        <v>3</v>
      </c>
      <c r="D1069" s="8"/>
      <c r="E1069" s="24"/>
      <c r="F1069" s="25"/>
    </row>
    <row r="1070" spans="1:6" ht="14.25" customHeight="1" x14ac:dyDescent="0.3">
      <c r="A1070" s="20" t="s">
        <v>5</v>
      </c>
      <c r="B1070" s="21" t="s">
        <v>636</v>
      </c>
      <c r="C1070" s="23" t="s">
        <v>3</v>
      </c>
      <c r="D1070" s="8"/>
      <c r="E1070" s="24"/>
      <c r="F1070" s="25"/>
    </row>
    <row r="1071" spans="1:6" ht="14.25" customHeight="1" x14ac:dyDescent="0.3">
      <c r="A1071" s="20" t="s">
        <v>5</v>
      </c>
      <c r="B1071" s="21" t="s">
        <v>637</v>
      </c>
      <c r="C1071" s="23" t="s">
        <v>3</v>
      </c>
      <c r="D1071" s="8"/>
      <c r="E1071" s="24"/>
      <c r="F1071" s="25"/>
    </row>
    <row r="1072" spans="1:6" ht="14.25" customHeight="1" x14ac:dyDescent="0.3">
      <c r="A1072" s="20" t="s">
        <v>5</v>
      </c>
      <c r="B1072" s="21" t="s">
        <v>638</v>
      </c>
      <c r="C1072" s="23" t="s">
        <v>3</v>
      </c>
      <c r="D1072" s="8"/>
      <c r="E1072" s="24"/>
      <c r="F1072" s="25"/>
    </row>
    <row r="1073" spans="1:6" ht="14.25" customHeight="1" x14ac:dyDescent="0.3">
      <c r="A1073" s="20" t="s">
        <v>5</v>
      </c>
      <c r="B1073" s="21" t="s">
        <v>639</v>
      </c>
      <c r="C1073" s="23" t="s">
        <v>3</v>
      </c>
      <c r="D1073" s="8"/>
      <c r="E1073" s="24"/>
      <c r="F1073" s="25"/>
    </row>
    <row r="1074" spans="1:6" ht="14.25" customHeight="1" x14ac:dyDescent="0.3">
      <c r="A1074" s="20" t="s">
        <v>5</v>
      </c>
      <c r="B1074" s="21" t="s">
        <v>640</v>
      </c>
      <c r="C1074" s="23" t="s">
        <v>3</v>
      </c>
      <c r="D1074" s="8"/>
      <c r="E1074" s="24"/>
      <c r="F1074" s="25"/>
    </row>
    <row r="1075" spans="1:6" ht="14.25" customHeight="1" x14ac:dyDescent="0.3">
      <c r="A1075" s="20" t="s">
        <v>5</v>
      </c>
      <c r="B1075" s="21" t="s">
        <v>641</v>
      </c>
      <c r="C1075" s="23" t="s">
        <v>3</v>
      </c>
      <c r="D1075" s="8"/>
      <c r="E1075" s="24"/>
      <c r="F1075" s="25"/>
    </row>
    <row r="1076" spans="1:6" ht="14.25" customHeight="1" x14ac:dyDescent="0.3">
      <c r="A1076" s="20" t="s">
        <v>5</v>
      </c>
      <c r="B1076" s="21" t="s">
        <v>642</v>
      </c>
      <c r="C1076" s="23" t="s">
        <v>3</v>
      </c>
      <c r="D1076" s="8"/>
      <c r="E1076" s="24"/>
      <c r="F1076" s="25"/>
    </row>
    <row r="1077" spans="1:6" ht="14.25" customHeight="1" x14ac:dyDescent="0.3">
      <c r="A1077" s="20" t="s">
        <v>5</v>
      </c>
      <c r="B1077" s="21" t="s">
        <v>643</v>
      </c>
      <c r="C1077" s="23" t="s">
        <v>3</v>
      </c>
      <c r="D1077" s="8"/>
      <c r="E1077" s="24"/>
      <c r="F1077" s="25"/>
    </row>
    <row r="1078" spans="1:6" ht="14.25" customHeight="1" x14ac:dyDescent="0.3">
      <c r="A1078" s="20" t="s">
        <v>5</v>
      </c>
      <c r="B1078" s="21" t="s">
        <v>644</v>
      </c>
      <c r="C1078" s="23" t="s">
        <v>3</v>
      </c>
      <c r="D1078" s="8"/>
      <c r="E1078" s="24"/>
      <c r="F1078" s="25"/>
    </row>
    <row r="1079" spans="1:6" ht="14.25" customHeight="1" x14ac:dyDescent="0.3">
      <c r="A1079" s="20" t="s">
        <v>5</v>
      </c>
      <c r="B1079" s="21" t="s">
        <v>645</v>
      </c>
      <c r="C1079" s="23" t="s">
        <v>3</v>
      </c>
      <c r="D1079" s="8"/>
      <c r="E1079" s="24"/>
      <c r="F1079" s="25"/>
    </row>
    <row r="1080" spans="1:6" ht="14.25" customHeight="1" x14ac:dyDescent="0.3">
      <c r="A1080" s="20" t="s">
        <v>5</v>
      </c>
      <c r="B1080" s="21" t="s">
        <v>646</v>
      </c>
      <c r="C1080" s="23" t="s">
        <v>3</v>
      </c>
      <c r="D1080" s="8"/>
      <c r="E1080" s="24"/>
      <c r="F1080" s="25"/>
    </row>
    <row r="1081" spans="1:6" ht="14.25" customHeight="1" x14ac:dyDescent="0.3">
      <c r="A1081" s="20" t="s">
        <v>5</v>
      </c>
      <c r="B1081" s="21" t="s">
        <v>647</v>
      </c>
      <c r="C1081" s="23" t="s">
        <v>3</v>
      </c>
      <c r="D1081" s="8"/>
      <c r="E1081" s="24"/>
      <c r="F1081" s="25"/>
    </row>
    <row r="1082" spans="1:6" ht="14.25" customHeight="1" x14ac:dyDescent="0.3">
      <c r="A1082" s="20" t="s">
        <v>5</v>
      </c>
      <c r="B1082" s="21" t="s">
        <v>648</v>
      </c>
      <c r="C1082" s="23" t="s">
        <v>3</v>
      </c>
      <c r="D1082" s="8"/>
      <c r="E1082" s="24"/>
      <c r="F1082" s="25"/>
    </row>
    <row r="1083" spans="1:6" ht="14.25" customHeight="1" x14ac:dyDescent="0.3">
      <c r="A1083" s="20" t="s">
        <v>5</v>
      </c>
      <c r="B1083" s="21" t="s">
        <v>649</v>
      </c>
      <c r="C1083" s="23" t="s">
        <v>3</v>
      </c>
      <c r="D1083" s="8"/>
      <c r="E1083" s="24"/>
      <c r="F1083" s="25"/>
    </row>
    <row r="1084" spans="1:6" ht="14.25" customHeight="1" x14ac:dyDescent="0.3">
      <c r="A1084" s="20" t="s">
        <v>5</v>
      </c>
      <c r="B1084" s="21" t="s">
        <v>650</v>
      </c>
      <c r="C1084" s="23" t="s">
        <v>3</v>
      </c>
      <c r="D1084" s="8"/>
      <c r="E1084" s="24"/>
      <c r="F1084" s="25"/>
    </row>
    <row r="1085" spans="1:6" ht="14.25" customHeight="1" x14ac:dyDescent="0.3">
      <c r="A1085" s="20" t="s">
        <v>5</v>
      </c>
      <c r="B1085" s="21" t="s">
        <v>651</v>
      </c>
      <c r="C1085" s="23" t="s">
        <v>3</v>
      </c>
      <c r="D1085" s="8"/>
      <c r="E1085" s="24"/>
      <c r="F1085" s="25"/>
    </row>
    <row r="1086" spans="1:6" ht="14.25" customHeight="1" x14ac:dyDescent="0.3">
      <c r="A1086" s="20" t="s">
        <v>5</v>
      </c>
      <c r="B1086" s="21" t="s">
        <v>3</v>
      </c>
      <c r="C1086" s="23" t="s">
        <v>3</v>
      </c>
      <c r="D1086" s="8"/>
      <c r="E1086" s="24"/>
      <c r="F1086" s="25"/>
    </row>
    <row r="1087" spans="1:6" ht="13.5" customHeight="1" x14ac:dyDescent="0.3">
      <c r="A1087" s="20" t="s">
        <v>5</v>
      </c>
      <c r="B1087" s="22" t="s">
        <v>652</v>
      </c>
      <c r="C1087" s="23" t="s">
        <v>3</v>
      </c>
      <c r="D1087" s="8"/>
      <c r="E1087" s="24"/>
      <c r="F1087" s="25"/>
    </row>
    <row r="1088" spans="1:6" ht="13.5" customHeight="1" x14ac:dyDescent="0.3">
      <c r="A1088" s="20" t="s">
        <v>5</v>
      </c>
      <c r="B1088" s="22" t="s">
        <v>3</v>
      </c>
      <c r="C1088" s="23" t="s">
        <v>3</v>
      </c>
      <c r="D1088" s="8"/>
      <c r="E1088" s="24"/>
      <c r="F1088" s="25"/>
    </row>
    <row r="1089" spans="1:7" ht="13.5" customHeight="1" x14ac:dyDescent="0.3">
      <c r="A1089" s="20" t="s">
        <v>14</v>
      </c>
      <c r="B1089" s="26" t="s">
        <v>653</v>
      </c>
      <c r="C1089" s="23" t="s">
        <v>3</v>
      </c>
      <c r="D1089" s="27" t="s">
        <v>3</v>
      </c>
      <c r="E1089" s="24"/>
      <c r="F1089" s="25"/>
    </row>
    <row r="1090" spans="1:7" ht="13.5" customHeight="1" x14ac:dyDescent="0.3">
      <c r="A1090" s="20" t="s">
        <v>5</v>
      </c>
      <c r="B1090" s="26" t="s">
        <v>654</v>
      </c>
      <c r="C1090" s="23" t="s">
        <v>18</v>
      </c>
      <c r="D1090" s="27" t="s">
        <v>3</v>
      </c>
      <c r="E1090" s="24"/>
      <c r="F1090" s="28"/>
      <c r="G1090" s="29" t="s">
        <v>655</v>
      </c>
    </row>
    <row r="1091" spans="1:7" ht="13.5" customHeight="1" x14ac:dyDescent="0.3">
      <c r="A1091" s="20" t="s">
        <v>5</v>
      </c>
      <c r="B1091" s="26" t="s">
        <v>3</v>
      </c>
      <c r="C1091" s="23" t="s">
        <v>3</v>
      </c>
      <c r="D1091" s="27" t="s">
        <v>3</v>
      </c>
      <c r="E1091" s="24"/>
      <c r="F1091" s="25"/>
    </row>
    <row r="1092" spans="1:7" ht="13.5" customHeight="1" x14ac:dyDescent="0.3">
      <c r="A1092" s="20" t="s">
        <v>5</v>
      </c>
      <c r="B1092" s="22" t="s">
        <v>656</v>
      </c>
      <c r="C1092" s="23" t="s">
        <v>3</v>
      </c>
      <c r="D1092" s="8"/>
      <c r="E1092" s="24"/>
      <c r="F1092" s="25"/>
    </row>
    <row r="1093" spans="1:7" ht="13.5" customHeight="1" x14ac:dyDescent="0.3">
      <c r="A1093" s="20" t="s">
        <v>5</v>
      </c>
      <c r="B1093" s="22" t="s">
        <v>3</v>
      </c>
      <c r="C1093" s="23" t="s">
        <v>3</v>
      </c>
      <c r="D1093" s="8"/>
      <c r="E1093" s="24"/>
      <c r="F1093" s="25"/>
    </row>
    <row r="1094" spans="1:7" ht="13.5" customHeight="1" x14ac:dyDescent="0.3">
      <c r="A1094" s="20" t="s">
        <v>20</v>
      </c>
      <c r="B1094" s="26" t="s">
        <v>657</v>
      </c>
      <c r="C1094" s="23" t="s">
        <v>3</v>
      </c>
      <c r="D1094" s="27" t="s">
        <v>3</v>
      </c>
      <c r="E1094" s="24"/>
      <c r="F1094" s="25"/>
    </row>
    <row r="1095" spans="1:7" ht="13.5" customHeight="1" x14ac:dyDescent="0.3">
      <c r="A1095" s="20" t="s">
        <v>5</v>
      </c>
      <c r="B1095" s="26" t="s">
        <v>658</v>
      </c>
      <c r="C1095" s="23" t="s">
        <v>18</v>
      </c>
      <c r="D1095" s="27" t="s">
        <v>3</v>
      </c>
      <c r="E1095" s="24"/>
      <c r="F1095" s="28"/>
      <c r="G1095" s="29" t="s">
        <v>659</v>
      </c>
    </row>
    <row r="1096" spans="1:7" ht="13.5" customHeight="1" x14ac:dyDescent="0.3">
      <c r="A1096" s="20" t="s">
        <v>5</v>
      </c>
      <c r="B1096" s="26" t="s">
        <v>3</v>
      </c>
      <c r="C1096" s="23" t="s">
        <v>3</v>
      </c>
      <c r="D1096" s="27" t="s">
        <v>3</v>
      </c>
      <c r="E1096" s="24"/>
      <c r="F1096" s="25"/>
    </row>
    <row r="1097" spans="1:7" ht="13.5" customHeight="1" x14ac:dyDescent="0.3">
      <c r="A1097" s="20" t="s">
        <v>26</v>
      </c>
      <c r="B1097" s="26" t="s">
        <v>660</v>
      </c>
      <c r="C1097" s="23" t="s">
        <v>18</v>
      </c>
      <c r="D1097" s="27" t="s">
        <v>3</v>
      </c>
      <c r="E1097" s="24"/>
      <c r="F1097" s="28"/>
      <c r="G1097" s="29" t="s">
        <v>661</v>
      </c>
    </row>
    <row r="1098" spans="1:7" ht="188.25" customHeight="1" x14ac:dyDescent="0.3">
      <c r="A1098" s="20" t="s">
        <v>5</v>
      </c>
      <c r="B1098" s="26" t="s">
        <v>3</v>
      </c>
      <c r="C1098" s="23" t="s">
        <v>3</v>
      </c>
      <c r="D1098" s="27" t="s">
        <v>3</v>
      </c>
      <c r="E1098" s="24"/>
      <c r="F1098" s="25"/>
    </row>
    <row r="1099" spans="1:7" ht="12.75" customHeight="1" x14ac:dyDescent="0.3">
      <c r="E1099" s="33" t="s">
        <v>662</v>
      </c>
      <c r="F1099" s="34">
        <f>SUM(F1065:F1098)</f>
        <v>0</v>
      </c>
    </row>
    <row r="1100" spans="1:7" ht="12.75" customHeight="1" x14ac:dyDescent="0.3"/>
    <row r="1101" spans="1:7" ht="12.75" customHeight="1" x14ac:dyDescent="0.3">
      <c r="A1101" s="35" t="s">
        <v>663</v>
      </c>
    </row>
    <row r="1102" spans="1:7" ht="12.75" customHeight="1" x14ac:dyDescent="0.3">
      <c r="A1102" s="36" t="s">
        <v>3</v>
      </c>
    </row>
    <row r="1103" spans="1:7" ht="12.75" customHeight="1" x14ac:dyDescent="0.3"/>
    <row r="1104" spans="1:7" ht="12.75" customHeight="1" x14ac:dyDescent="0.3">
      <c r="E1104" s="1" t="s">
        <v>1</v>
      </c>
    </row>
    <row r="1105" spans="1:6" ht="12.75" customHeight="1" x14ac:dyDescent="0.3">
      <c r="E1105" s="1" t="s">
        <v>2</v>
      </c>
    </row>
    <row r="1106" spans="1:6" ht="12.75" customHeight="1" x14ac:dyDescent="0.3">
      <c r="E1106" s="1" t="s">
        <v>3</v>
      </c>
    </row>
    <row r="1107" spans="1:6" ht="12.75" customHeight="1" x14ac:dyDescent="0.3">
      <c r="A1107" s="6" t="s">
        <v>4</v>
      </c>
      <c r="B1107" s="5"/>
      <c r="C1107" s="5"/>
      <c r="D1107" s="5"/>
      <c r="E1107" s="4"/>
      <c r="F1107" s="7" t="s">
        <v>3</v>
      </c>
    </row>
    <row r="1108" spans="1:6" x14ac:dyDescent="0.3">
      <c r="A1108" s="2"/>
      <c r="B1108" s="37" t="s">
        <v>664</v>
      </c>
      <c r="C1108" s="3"/>
      <c r="D1108" s="3"/>
      <c r="E1108" s="2"/>
      <c r="F1108" s="3"/>
    </row>
    <row r="1109" spans="1:6" x14ac:dyDescent="0.3">
      <c r="A1109" s="2"/>
      <c r="B1109" s="3"/>
      <c r="C1109" s="3"/>
      <c r="D1109" s="3"/>
      <c r="E1109" s="2"/>
      <c r="F1109" s="3"/>
    </row>
    <row r="1110" spans="1:6" ht="15.6" x14ac:dyDescent="0.3">
      <c r="A1110" s="2"/>
      <c r="B1110" s="38" t="s">
        <v>665</v>
      </c>
      <c r="C1110" s="3"/>
      <c r="D1110" s="3"/>
      <c r="E1110" s="2"/>
      <c r="F1110" s="39"/>
    </row>
    <row r="1111" spans="1:6" x14ac:dyDescent="0.3">
      <c r="A1111" s="2"/>
      <c r="B1111" s="3"/>
      <c r="C1111" s="3"/>
      <c r="D1111" s="3"/>
      <c r="E1111" s="2"/>
      <c r="F1111" s="3"/>
    </row>
    <row r="1112" spans="1:6" x14ac:dyDescent="0.3">
      <c r="A1112" s="2"/>
      <c r="B1112" s="23" t="s">
        <v>666</v>
      </c>
      <c r="C1112" s="3"/>
      <c r="D1112" s="3"/>
      <c r="E1112" s="2"/>
      <c r="F1112" s="39">
        <f>Bill3Page4</f>
        <v>0</v>
      </c>
    </row>
    <row r="1113" spans="1:6" x14ac:dyDescent="0.3">
      <c r="A1113" s="2"/>
      <c r="B1113" s="3"/>
      <c r="C1113" s="3"/>
      <c r="D1113" s="3"/>
      <c r="E1113" s="2"/>
      <c r="F1113" s="3"/>
    </row>
    <row r="1114" spans="1:6" x14ac:dyDescent="0.3">
      <c r="A1114" s="2"/>
      <c r="B1114" s="23" t="s">
        <v>667</v>
      </c>
      <c r="C1114" s="3"/>
      <c r="D1114" s="3"/>
      <c r="E1114" s="2"/>
      <c r="F1114" s="39">
        <f>Bill3Page5</f>
        <v>0</v>
      </c>
    </row>
    <row r="1115" spans="1:6" x14ac:dyDescent="0.3">
      <c r="A1115" s="2"/>
      <c r="B1115" s="3"/>
      <c r="C1115" s="3"/>
      <c r="D1115" s="3"/>
      <c r="E1115" s="2"/>
      <c r="F1115" s="3"/>
    </row>
    <row r="1116" spans="1:6" x14ac:dyDescent="0.3">
      <c r="A1116" s="2"/>
      <c r="B1116" s="23" t="s">
        <v>668</v>
      </c>
      <c r="C1116" s="3"/>
      <c r="D1116" s="3"/>
      <c r="E1116" s="2"/>
      <c r="F1116" s="39">
        <f>Bill3Page8</f>
        <v>0</v>
      </c>
    </row>
    <row r="1117" spans="1:6" x14ac:dyDescent="0.3">
      <c r="A1117" s="2"/>
      <c r="B1117" s="3"/>
      <c r="C1117" s="3"/>
      <c r="D1117" s="3"/>
      <c r="E1117" s="2"/>
      <c r="F1117" s="3"/>
    </row>
    <row r="1118" spans="1:6" x14ac:dyDescent="0.3">
      <c r="A1118" s="2"/>
      <c r="B1118" s="23" t="s">
        <v>669</v>
      </c>
      <c r="C1118" s="3"/>
      <c r="D1118" s="3"/>
      <c r="E1118" s="2"/>
      <c r="F1118" s="39">
        <f>Bill3Page12</f>
        <v>0</v>
      </c>
    </row>
    <row r="1119" spans="1:6" x14ac:dyDescent="0.3">
      <c r="A1119" s="2"/>
      <c r="B1119" s="3"/>
      <c r="C1119" s="3"/>
      <c r="D1119" s="3"/>
      <c r="E1119" s="2"/>
      <c r="F1119" s="3"/>
    </row>
    <row r="1120" spans="1:6" x14ac:dyDescent="0.3">
      <c r="A1120" s="2"/>
      <c r="B1120" s="23" t="s">
        <v>670</v>
      </c>
      <c r="C1120" s="3"/>
      <c r="D1120" s="3"/>
      <c r="E1120" s="2"/>
      <c r="F1120" s="39">
        <f>Bill3Page15</f>
        <v>0</v>
      </c>
    </row>
    <row r="1121" spans="1:6" x14ac:dyDescent="0.3">
      <c r="A1121" s="2"/>
      <c r="B1121" s="3"/>
      <c r="C1121" s="3"/>
      <c r="D1121" s="3"/>
      <c r="E1121" s="2"/>
      <c r="F1121" s="3"/>
    </row>
    <row r="1122" spans="1:6" x14ac:dyDescent="0.3">
      <c r="A1122" s="2"/>
      <c r="B1122" s="23" t="s">
        <v>671</v>
      </c>
      <c r="C1122" s="3"/>
      <c r="D1122" s="3"/>
      <c r="E1122" s="2"/>
      <c r="F1122" s="39">
        <f>Bill3Page21</f>
        <v>0</v>
      </c>
    </row>
    <row r="1123" spans="1:6" x14ac:dyDescent="0.3">
      <c r="A1123" s="2"/>
      <c r="B1123" s="3"/>
      <c r="C1123" s="3"/>
      <c r="D1123" s="3"/>
      <c r="E1123" s="2"/>
      <c r="F1123" s="3"/>
    </row>
    <row r="1124" spans="1:6" x14ac:dyDescent="0.3">
      <c r="A1124" s="2"/>
      <c r="B1124" s="23" t="s">
        <v>672</v>
      </c>
      <c r="C1124" s="3"/>
      <c r="D1124" s="3"/>
      <c r="E1124" s="2"/>
      <c r="F1124" s="39">
        <f>Bill3Page22</f>
        <v>0</v>
      </c>
    </row>
    <row r="1125" spans="1:6" x14ac:dyDescent="0.3">
      <c r="A1125" s="2"/>
      <c r="B1125" s="3"/>
      <c r="C1125" s="3"/>
      <c r="D1125" s="3"/>
      <c r="E1125" s="2"/>
      <c r="F1125" s="3"/>
    </row>
    <row r="1126" spans="1:6" x14ac:dyDescent="0.3">
      <c r="A1126" s="2"/>
      <c r="B1126" s="23" t="s">
        <v>673</v>
      </c>
      <c r="C1126" s="3"/>
      <c r="D1126" s="3"/>
      <c r="E1126" s="2"/>
      <c r="F1126" s="39">
        <f>Bill3Page25</f>
        <v>0</v>
      </c>
    </row>
    <row r="1127" spans="1:6" x14ac:dyDescent="0.3">
      <c r="A1127" s="2"/>
      <c r="B1127" s="3"/>
      <c r="C1127" s="3"/>
      <c r="D1127" s="3"/>
      <c r="E1127" s="2"/>
      <c r="F1127" s="3"/>
    </row>
    <row r="1128" spans="1:6" x14ac:dyDescent="0.3">
      <c r="A1128" s="2"/>
      <c r="B1128" s="23" t="s">
        <v>674</v>
      </c>
      <c r="C1128" s="3"/>
      <c r="D1128" s="3"/>
      <c r="E1128" s="2"/>
      <c r="F1128" s="39">
        <f>Bill3Page28</f>
        <v>0</v>
      </c>
    </row>
    <row r="1129" spans="1:6" x14ac:dyDescent="0.3">
      <c r="A1129" s="2"/>
      <c r="B1129" s="3"/>
      <c r="C1129" s="3"/>
      <c r="D1129" s="3"/>
      <c r="E1129" s="2"/>
      <c r="F1129" s="3"/>
    </row>
    <row r="1130" spans="1:6" x14ac:dyDescent="0.3">
      <c r="A1130" s="2"/>
      <c r="B1130" s="23" t="s">
        <v>675</v>
      </c>
      <c r="C1130" s="3"/>
      <c r="D1130" s="3"/>
      <c r="E1130" s="2"/>
      <c r="F1130" s="39">
        <f>Bill3Page29</f>
        <v>0</v>
      </c>
    </row>
    <row r="1131" spans="1:6" ht="310.5" customHeight="1" x14ac:dyDescent="0.3">
      <c r="A1131" s="2"/>
      <c r="B1131" s="3"/>
      <c r="C1131" s="3"/>
      <c r="D1131" s="3"/>
      <c r="E1131" s="2"/>
      <c r="F1131" s="3"/>
    </row>
    <row r="1132" spans="1:6" ht="12.75" customHeight="1" x14ac:dyDescent="0.3">
      <c r="E1132" s="33" t="s">
        <v>676</v>
      </c>
      <c r="F1132" s="34">
        <f>SUM(F1110:F1131)</f>
        <v>0</v>
      </c>
    </row>
    <row r="1133" spans="1:6" ht="12.75" customHeight="1" x14ac:dyDescent="0.3"/>
    <row r="1134" spans="1:6" ht="12.75" customHeight="1" x14ac:dyDescent="0.3">
      <c r="A1134" s="35" t="s">
        <v>677</v>
      </c>
    </row>
    <row r="1135" spans="1:6" ht="12.75" customHeight="1" x14ac:dyDescent="0.3">
      <c r="A1135" s="36" t="s">
        <v>3</v>
      </c>
    </row>
  </sheetData>
  <sheetProtection algorithmName="SHA-512" hashValue="kNiJUnJ4zvX4a48wgmVls/IU6uGXf50O7huT7l3D4mr8NuiPgVZVovo1UtPLhVoGGzOyGNlqTeIKikMEFYvRQA==" saltValue="hLKgcitDtha60XlxYTCy/g==" spinCount="100000" sheet="1" objects="1" scenarios="1"/>
  <printOptions horizontalCentered="1"/>
  <pageMargins left="0" right="0" top="0.51181102362204722" bottom="0" header="0.3" footer="0.3"/>
  <pageSetup paperSize="9" orientation="portrait" r:id="rId1"/>
  <rowBreaks count="29" manualBreakCount="29">
    <brk id="51" max="16383" man="1"/>
    <brk id="105" max="16383" man="1"/>
    <brk id="147" max="16383" man="1"/>
    <brk id="167" max="16383" man="1"/>
    <brk id="212" max="16383" man="1"/>
    <brk id="257" max="16383" man="1"/>
    <brk id="288" max="16383" man="1"/>
    <brk id="306" max="16383" man="1"/>
    <brk id="358" max="16383" man="1"/>
    <brk id="408" max="16383" man="1"/>
    <brk id="458" max="16383" man="1"/>
    <brk id="478" max="16383" man="1"/>
    <brk id="529" max="16383" man="1"/>
    <brk id="557" max="16383" man="1"/>
    <brk id="575" max="16383" man="1"/>
    <brk id="619" max="16383" man="1"/>
    <brk id="664" max="16383" man="1"/>
    <brk id="716" max="16383" man="1"/>
    <brk id="763" max="16383" man="1"/>
    <brk id="782" max="16383" man="1"/>
    <brk id="806" max="16383" man="1"/>
    <brk id="840" max="16383" man="1"/>
    <brk id="891" max="16383" man="1"/>
    <brk id="918" max="16383" man="1"/>
    <brk id="936" max="16383" man="1"/>
    <brk id="987" max="16383" man="1"/>
    <brk id="1041" max="16383" man="1"/>
    <brk id="1059" max="16383" man="1"/>
    <brk id="110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F20BF-BC24-45EF-82C5-0C1E0EF1DAD8}">
  <dimension ref="A1:G878"/>
  <sheetViews>
    <sheetView workbookViewId="0"/>
  </sheetViews>
  <sheetFormatPr defaultRowHeight="14.4" x14ac:dyDescent="0.3"/>
  <cols>
    <col min="1" max="1" width="5.44140625" customWidth="1"/>
    <col min="2" max="2" width="46.33203125" customWidth="1"/>
    <col min="3" max="3" width="9.6640625" customWidth="1"/>
    <col min="4" max="4" width="6.88671875" customWidth="1"/>
    <col min="5" max="5" width="13.44140625" customWidth="1"/>
    <col min="6" max="6" width="22.33203125" customWidth="1"/>
    <col min="7" max="7" width="0" hidden="1" customWidth="1"/>
  </cols>
  <sheetData>
    <row r="1" spans="1:7" ht="12.75" customHeight="1" x14ac:dyDescent="0.3">
      <c r="G1" t="s">
        <v>0</v>
      </c>
    </row>
    <row r="2" spans="1:7" ht="12.75" customHeight="1" x14ac:dyDescent="0.3">
      <c r="E2" s="1" t="s">
        <v>678</v>
      </c>
    </row>
    <row r="3" spans="1:7" ht="12.75" customHeight="1" x14ac:dyDescent="0.3">
      <c r="E3" s="1" t="s">
        <v>679</v>
      </c>
    </row>
    <row r="4" spans="1:7" ht="12.75" customHeight="1" x14ac:dyDescent="0.3">
      <c r="E4" s="1" t="s">
        <v>3</v>
      </c>
    </row>
    <row r="5" spans="1:7" ht="12.75" customHeight="1" x14ac:dyDescent="0.3">
      <c r="A5" s="6" t="s">
        <v>4</v>
      </c>
      <c r="B5" s="5"/>
      <c r="C5" s="5"/>
      <c r="D5" s="5"/>
      <c r="E5" s="4"/>
      <c r="F5" s="7" t="s">
        <v>3</v>
      </c>
    </row>
    <row r="6" spans="1:7" ht="17.25" customHeight="1" x14ac:dyDescent="0.3">
      <c r="A6" s="10" t="s">
        <v>5</v>
      </c>
      <c r="B6" s="11" t="s">
        <v>6</v>
      </c>
      <c r="C6" s="12" t="s">
        <v>3</v>
      </c>
      <c r="D6" s="9"/>
      <c r="E6" s="13"/>
      <c r="F6" s="14"/>
    </row>
    <row r="7" spans="1:7" ht="17.25" customHeight="1" x14ac:dyDescent="0.3">
      <c r="A7" s="10" t="s">
        <v>5</v>
      </c>
      <c r="B7" s="11" t="s">
        <v>7</v>
      </c>
      <c r="C7" s="12" t="s">
        <v>3</v>
      </c>
      <c r="D7" s="9"/>
      <c r="E7" s="13"/>
      <c r="F7" s="14"/>
    </row>
    <row r="8" spans="1:7" ht="17.25" customHeight="1" x14ac:dyDescent="0.3">
      <c r="A8" s="10" t="s">
        <v>5</v>
      </c>
      <c r="B8" s="11" t="s">
        <v>3</v>
      </c>
      <c r="C8" s="12" t="s">
        <v>3</v>
      </c>
      <c r="D8" s="9"/>
      <c r="E8" s="13"/>
      <c r="F8" s="14"/>
    </row>
    <row r="9" spans="1:7" ht="15" customHeight="1" x14ac:dyDescent="0.3">
      <c r="A9" s="15" t="s">
        <v>5</v>
      </c>
      <c r="B9" s="16" t="s">
        <v>8</v>
      </c>
      <c r="C9" s="17" t="s">
        <v>3</v>
      </c>
      <c r="D9" s="5"/>
      <c r="E9" s="18"/>
      <c r="F9" s="19"/>
    </row>
    <row r="10" spans="1:7" ht="15" customHeight="1" x14ac:dyDescent="0.3">
      <c r="A10" s="15" t="s">
        <v>5</v>
      </c>
      <c r="B10" s="16" t="s">
        <v>3</v>
      </c>
      <c r="C10" s="17" t="s">
        <v>3</v>
      </c>
      <c r="D10" s="5"/>
      <c r="E10" s="18"/>
      <c r="F10" s="19"/>
    </row>
    <row r="11" spans="1:7" ht="14.25" customHeight="1" x14ac:dyDescent="0.3">
      <c r="A11" s="20" t="s">
        <v>5</v>
      </c>
      <c r="B11" s="21" t="s">
        <v>9</v>
      </c>
      <c r="C11" s="23" t="s">
        <v>3</v>
      </c>
      <c r="D11" s="8"/>
      <c r="E11" s="24"/>
      <c r="F11" s="25"/>
    </row>
    <row r="12" spans="1:7" ht="14.25" customHeight="1" x14ac:dyDescent="0.3">
      <c r="A12" s="20" t="s">
        <v>5</v>
      </c>
      <c r="B12" s="21" t="s">
        <v>3</v>
      </c>
      <c r="C12" s="23" t="s">
        <v>3</v>
      </c>
      <c r="D12" s="8"/>
      <c r="E12" s="24"/>
      <c r="F12" s="25"/>
    </row>
    <row r="13" spans="1:7" ht="13.5" customHeight="1" x14ac:dyDescent="0.3">
      <c r="A13" s="20" t="s">
        <v>5</v>
      </c>
      <c r="B13" s="22" t="s">
        <v>10</v>
      </c>
      <c r="C13" s="23" t="s">
        <v>3</v>
      </c>
      <c r="D13" s="8"/>
      <c r="E13" s="24"/>
      <c r="F13" s="25"/>
    </row>
    <row r="14" spans="1:7" ht="13.5" customHeight="1" x14ac:dyDescent="0.3">
      <c r="A14" s="20" t="s">
        <v>5</v>
      </c>
      <c r="B14" s="22" t="s">
        <v>11</v>
      </c>
      <c r="C14" s="23" t="s">
        <v>3</v>
      </c>
      <c r="D14" s="8"/>
      <c r="E14" s="24"/>
      <c r="F14" s="25"/>
    </row>
    <row r="15" spans="1:7" ht="13.5" customHeight="1" x14ac:dyDescent="0.3">
      <c r="A15" s="20" t="s">
        <v>5</v>
      </c>
      <c r="B15" s="22" t="s">
        <v>12</v>
      </c>
      <c r="C15" s="23" t="s">
        <v>3</v>
      </c>
      <c r="D15" s="8"/>
      <c r="E15" s="24"/>
      <c r="F15" s="25"/>
    </row>
    <row r="16" spans="1:7" ht="13.5" customHeight="1" x14ac:dyDescent="0.3">
      <c r="A16" s="20" t="s">
        <v>5</v>
      </c>
      <c r="B16" s="22" t="s">
        <v>13</v>
      </c>
      <c r="C16" s="23" t="s">
        <v>3</v>
      </c>
      <c r="D16" s="8"/>
      <c r="E16" s="24"/>
      <c r="F16" s="25"/>
    </row>
    <row r="17" spans="1:7" ht="13.5" customHeight="1" x14ac:dyDescent="0.3">
      <c r="A17" s="20" t="s">
        <v>5</v>
      </c>
      <c r="B17" s="22" t="s">
        <v>3</v>
      </c>
      <c r="C17" s="23" t="s">
        <v>3</v>
      </c>
      <c r="D17" s="8"/>
      <c r="E17" s="24"/>
      <c r="F17" s="25"/>
    </row>
    <row r="18" spans="1:7" ht="13.5" customHeight="1" x14ac:dyDescent="0.3">
      <c r="A18" s="20" t="s">
        <v>14</v>
      </c>
      <c r="B18" s="26" t="s">
        <v>680</v>
      </c>
      <c r="C18" s="23" t="s">
        <v>3</v>
      </c>
      <c r="D18" s="27" t="s">
        <v>3</v>
      </c>
      <c r="E18" s="24"/>
      <c r="F18" s="25"/>
    </row>
    <row r="19" spans="1:7" ht="13.5" customHeight="1" x14ac:dyDescent="0.3">
      <c r="A19" s="20" t="s">
        <v>5</v>
      </c>
      <c r="B19" s="26" t="s">
        <v>681</v>
      </c>
      <c r="C19" s="23" t="s">
        <v>3</v>
      </c>
      <c r="D19" s="27" t="s">
        <v>3</v>
      </c>
      <c r="E19" s="24"/>
      <c r="F19" s="25"/>
    </row>
    <row r="20" spans="1:7" ht="13.5" customHeight="1" x14ac:dyDescent="0.3">
      <c r="A20" s="20" t="s">
        <v>5</v>
      </c>
      <c r="B20" s="26" t="s">
        <v>682</v>
      </c>
      <c r="C20" s="23" t="s">
        <v>3</v>
      </c>
      <c r="D20" s="27" t="s">
        <v>3</v>
      </c>
      <c r="E20" s="24"/>
      <c r="F20" s="25"/>
    </row>
    <row r="21" spans="1:7" ht="13.5" customHeight="1" x14ac:dyDescent="0.3">
      <c r="A21" s="20" t="s">
        <v>5</v>
      </c>
      <c r="B21" s="26" t="s">
        <v>683</v>
      </c>
      <c r="C21" s="23" t="s">
        <v>3</v>
      </c>
      <c r="D21" s="27" t="s">
        <v>3</v>
      </c>
      <c r="E21" s="24"/>
      <c r="F21" s="25"/>
    </row>
    <row r="22" spans="1:7" ht="13.5" customHeight="1" x14ac:dyDescent="0.3">
      <c r="A22" s="20" t="s">
        <v>5</v>
      </c>
      <c r="B22" s="26" t="s">
        <v>684</v>
      </c>
      <c r="C22" s="23" t="s">
        <v>18</v>
      </c>
      <c r="D22" s="27" t="s">
        <v>3</v>
      </c>
      <c r="E22" s="24"/>
      <c r="F22" s="28"/>
      <c r="G22" s="29" t="s">
        <v>685</v>
      </c>
    </row>
    <row r="23" spans="1:7" ht="13.5" customHeight="1" x14ac:dyDescent="0.3">
      <c r="A23" s="20" t="s">
        <v>5</v>
      </c>
      <c r="B23" s="26" t="s">
        <v>3</v>
      </c>
      <c r="C23" s="23" t="s">
        <v>3</v>
      </c>
      <c r="D23" s="27" t="s">
        <v>3</v>
      </c>
      <c r="E23" s="24"/>
      <c r="F23" s="25"/>
    </row>
    <row r="24" spans="1:7" ht="13.5" customHeight="1" x14ac:dyDescent="0.3">
      <c r="A24" s="20" t="s">
        <v>20</v>
      </c>
      <c r="B24" s="30" t="s">
        <v>21</v>
      </c>
      <c r="C24" s="23" t="s">
        <v>3</v>
      </c>
      <c r="D24" s="27" t="s">
        <v>3</v>
      </c>
      <c r="E24" s="24"/>
      <c r="F24" s="25"/>
    </row>
    <row r="25" spans="1:7" ht="13.5" customHeight="1" x14ac:dyDescent="0.3">
      <c r="A25" s="20" t="s">
        <v>5</v>
      </c>
      <c r="B25" s="30" t="s">
        <v>22</v>
      </c>
      <c r="C25" s="23" t="s">
        <v>18</v>
      </c>
      <c r="D25" s="27" t="s">
        <v>3</v>
      </c>
      <c r="E25" s="24"/>
      <c r="F25" s="28"/>
      <c r="G25" s="29" t="s">
        <v>686</v>
      </c>
    </row>
    <row r="26" spans="1:7" ht="13.5" customHeight="1" x14ac:dyDescent="0.3">
      <c r="A26" s="20" t="s">
        <v>5</v>
      </c>
      <c r="B26" s="30" t="s">
        <v>3</v>
      </c>
      <c r="C26" s="23" t="s">
        <v>3</v>
      </c>
      <c r="D26" s="27" t="s">
        <v>3</v>
      </c>
      <c r="E26" s="24"/>
      <c r="F26" s="25"/>
    </row>
    <row r="27" spans="1:7" ht="13.5" customHeight="1" x14ac:dyDescent="0.3">
      <c r="A27" s="20" t="s">
        <v>26</v>
      </c>
      <c r="B27" s="26" t="s">
        <v>680</v>
      </c>
      <c r="C27" s="23" t="s">
        <v>3</v>
      </c>
      <c r="D27" s="27" t="s">
        <v>3</v>
      </c>
      <c r="E27" s="24"/>
      <c r="F27" s="25"/>
    </row>
    <row r="28" spans="1:7" ht="13.5" customHeight="1" x14ac:dyDescent="0.3">
      <c r="A28" s="20" t="s">
        <v>5</v>
      </c>
      <c r="B28" s="26" t="s">
        <v>681</v>
      </c>
      <c r="C28" s="23" t="s">
        <v>3</v>
      </c>
      <c r="D28" s="27" t="s">
        <v>3</v>
      </c>
      <c r="E28" s="24"/>
      <c r="F28" s="25"/>
    </row>
    <row r="29" spans="1:7" ht="13.5" customHeight="1" x14ac:dyDescent="0.3">
      <c r="A29" s="20" t="s">
        <v>5</v>
      </c>
      <c r="B29" s="26" t="s">
        <v>687</v>
      </c>
      <c r="C29" s="23" t="s">
        <v>3</v>
      </c>
      <c r="D29" s="27" t="s">
        <v>3</v>
      </c>
      <c r="E29" s="24"/>
      <c r="F29" s="25"/>
    </row>
    <row r="30" spans="1:7" ht="13.5" customHeight="1" x14ac:dyDescent="0.3">
      <c r="A30" s="20" t="s">
        <v>5</v>
      </c>
      <c r="B30" s="26" t="s">
        <v>688</v>
      </c>
      <c r="C30" s="23" t="s">
        <v>3</v>
      </c>
      <c r="D30" s="27" t="s">
        <v>3</v>
      </c>
      <c r="E30" s="24"/>
      <c r="F30" s="25"/>
    </row>
    <row r="31" spans="1:7" ht="13.5" customHeight="1" x14ac:dyDescent="0.3">
      <c r="A31" s="20" t="s">
        <v>5</v>
      </c>
      <c r="B31" s="26" t="s">
        <v>689</v>
      </c>
      <c r="C31" s="23" t="s">
        <v>18</v>
      </c>
      <c r="D31" s="27" t="s">
        <v>3</v>
      </c>
      <c r="E31" s="24"/>
      <c r="F31" s="28"/>
      <c r="G31" s="29" t="s">
        <v>690</v>
      </c>
    </row>
    <row r="32" spans="1:7" ht="13.5" customHeight="1" x14ac:dyDescent="0.3">
      <c r="A32" s="20" t="s">
        <v>5</v>
      </c>
      <c r="B32" s="26" t="s">
        <v>3</v>
      </c>
      <c r="C32" s="23" t="s">
        <v>3</v>
      </c>
      <c r="D32" s="27" t="s">
        <v>3</v>
      </c>
      <c r="E32" s="24"/>
      <c r="F32" s="25"/>
    </row>
    <row r="33" spans="1:7" ht="13.5" customHeight="1" x14ac:dyDescent="0.3">
      <c r="A33" s="20" t="s">
        <v>31</v>
      </c>
      <c r="B33" s="30" t="s">
        <v>21</v>
      </c>
      <c r="C33" s="23" t="s">
        <v>3</v>
      </c>
      <c r="D33" s="27" t="s">
        <v>3</v>
      </c>
      <c r="E33" s="24"/>
      <c r="F33" s="25"/>
    </row>
    <row r="34" spans="1:7" ht="13.5" customHeight="1" x14ac:dyDescent="0.3">
      <c r="A34" s="20" t="s">
        <v>5</v>
      </c>
      <c r="B34" s="30" t="s">
        <v>22</v>
      </c>
      <c r="C34" s="23" t="s">
        <v>18</v>
      </c>
      <c r="D34" s="27" t="s">
        <v>3</v>
      </c>
      <c r="E34" s="24"/>
      <c r="F34" s="28"/>
      <c r="G34" s="29" t="s">
        <v>691</v>
      </c>
    </row>
    <row r="35" spans="1:7" ht="13.5" customHeight="1" x14ac:dyDescent="0.3">
      <c r="A35" s="20" t="s">
        <v>5</v>
      </c>
      <c r="B35" s="30" t="s">
        <v>3</v>
      </c>
      <c r="C35" s="23" t="s">
        <v>3</v>
      </c>
      <c r="D35" s="27" t="s">
        <v>3</v>
      </c>
      <c r="E35" s="24"/>
      <c r="F35" s="25"/>
    </row>
    <row r="36" spans="1:7" ht="13.5" customHeight="1" x14ac:dyDescent="0.3">
      <c r="A36" s="20" t="s">
        <v>36</v>
      </c>
      <c r="B36" s="26" t="s">
        <v>680</v>
      </c>
      <c r="C36" s="23" t="s">
        <v>3</v>
      </c>
      <c r="D36" s="27" t="s">
        <v>3</v>
      </c>
      <c r="E36" s="24"/>
      <c r="F36" s="25"/>
    </row>
    <row r="37" spans="1:7" ht="13.5" customHeight="1" x14ac:dyDescent="0.3">
      <c r="A37" s="20" t="s">
        <v>5</v>
      </c>
      <c r="B37" s="26" t="s">
        <v>692</v>
      </c>
      <c r="C37" s="23" t="s">
        <v>3</v>
      </c>
      <c r="D37" s="27" t="s">
        <v>3</v>
      </c>
      <c r="E37" s="24"/>
      <c r="F37" s="25"/>
    </row>
    <row r="38" spans="1:7" ht="13.5" customHeight="1" x14ac:dyDescent="0.3">
      <c r="A38" s="20" t="s">
        <v>5</v>
      </c>
      <c r="B38" s="26" t="s">
        <v>693</v>
      </c>
      <c r="C38" s="23" t="s">
        <v>3</v>
      </c>
      <c r="D38" s="27" t="s">
        <v>3</v>
      </c>
      <c r="E38" s="24"/>
      <c r="F38" s="25"/>
    </row>
    <row r="39" spans="1:7" ht="13.5" customHeight="1" x14ac:dyDescent="0.3">
      <c r="A39" s="20" t="s">
        <v>5</v>
      </c>
      <c r="B39" s="26" t="s">
        <v>694</v>
      </c>
      <c r="C39" s="23" t="s">
        <v>3</v>
      </c>
      <c r="D39" s="27" t="s">
        <v>3</v>
      </c>
      <c r="E39" s="24"/>
      <c r="F39" s="25"/>
    </row>
    <row r="40" spans="1:7" ht="13.5" customHeight="1" x14ac:dyDescent="0.3">
      <c r="A40" s="20" t="s">
        <v>5</v>
      </c>
      <c r="B40" s="26" t="s">
        <v>695</v>
      </c>
      <c r="C40" s="23" t="s">
        <v>18</v>
      </c>
      <c r="D40" s="27" t="s">
        <v>3</v>
      </c>
      <c r="E40" s="24"/>
      <c r="F40" s="28"/>
      <c r="G40" s="29" t="s">
        <v>696</v>
      </c>
    </row>
    <row r="41" spans="1:7" ht="13.5" customHeight="1" x14ac:dyDescent="0.3">
      <c r="A41" s="20" t="s">
        <v>5</v>
      </c>
      <c r="B41" s="26" t="s">
        <v>3</v>
      </c>
      <c r="C41" s="23" t="s">
        <v>3</v>
      </c>
      <c r="D41" s="27" t="s">
        <v>3</v>
      </c>
      <c r="E41" s="24"/>
      <c r="F41" s="25"/>
    </row>
    <row r="42" spans="1:7" ht="13.5" customHeight="1" x14ac:dyDescent="0.3">
      <c r="A42" s="20" t="s">
        <v>39</v>
      </c>
      <c r="B42" s="30" t="s">
        <v>21</v>
      </c>
      <c r="C42" s="23" t="s">
        <v>3</v>
      </c>
      <c r="D42" s="27" t="s">
        <v>3</v>
      </c>
      <c r="E42" s="24"/>
      <c r="F42" s="25"/>
    </row>
    <row r="43" spans="1:7" ht="13.5" customHeight="1" x14ac:dyDescent="0.3">
      <c r="A43" s="20" t="s">
        <v>5</v>
      </c>
      <c r="B43" s="30" t="s">
        <v>22</v>
      </c>
      <c r="C43" s="23" t="s">
        <v>18</v>
      </c>
      <c r="D43" s="27" t="s">
        <v>3</v>
      </c>
      <c r="E43" s="24"/>
      <c r="F43" s="28"/>
      <c r="G43" s="29" t="s">
        <v>697</v>
      </c>
    </row>
    <row r="44" spans="1:7" ht="129" customHeight="1" x14ac:dyDescent="0.3">
      <c r="A44" s="20" t="s">
        <v>5</v>
      </c>
      <c r="B44" s="30" t="s">
        <v>3</v>
      </c>
      <c r="C44" s="23" t="s">
        <v>3</v>
      </c>
      <c r="D44" s="27" t="s">
        <v>3</v>
      </c>
      <c r="E44" s="24"/>
      <c r="F44" s="25"/>
    </row>
    <row r="45" spans="1:7" ht="12.75" customHeight="1" x14ac:dyDescent="0.3">
      <c r="E45" s="33" t="s">
        <v>46</v>
      </c>
      <c r="F45" s="34">
        <f>SUM(F6:F44)</f>
        <v>0</v>
      </c>
    </row>
    <row r="46" spans="1:7" ht="12.75" customHeight="1" x14ac:dyDescent="0.3"/>
    <row r="47" spans="1:7" ht="12.75" customHeight="1" x14ac:dyDescent="0.3">
      <c r="A47" s="35" t="s">
        <v>698</v>
      </c>
    </row>
    <row r="48" spans="1:7" ht="12.75" customHeight="1" x14ac:dyDescent="0.3">
      <c r="A48" s="36" t="s">
        <v>3</v>
      </c>
    </row>
    <row r="49" spans="1:7" ht="12.75" customHeight="1" x14ac:dyDescent="0.3"/>
    <row r="50" spans="1:7" ht="12.75" customHeight="1" x14ac:dyDescent="0.3">
      <c r="E50" s="1" t="s">
        <v>678</v>
      </c>
    </row>
    <row r="51" spans="1:7" ht="12.75" customHeight="1" x14ac:dyDescent="0.3">
      <c r="E51" s="1" t="s">
        <v>679</v>
      </c>
    </row>
    <row r="52" spans="1:7" ht="12.75" customHeight="1" x14ac:dyDescent="0.3">
      <c r="E52" s="1" t="s">
        <v>3</v>
      </c>
    </row>
    <row r="53" spans="1:7" ht="12.75" customHeight="1" x14ac:dyDescent="0.3">
      <c r="A53" s="6" t="s">
        <v>4</v>
      </c>
      <c r="B53" s="5"/>
      <c r="C53" s="5"/>
      <c r="D53" s="5"/>
      <c r="E53" s="4"/>
      <c r="F53" s="7" t="s">
        <v>3</v>
      </c>
    </row>
    <row r="54" spans="1:7" ht="13.5" customHeight="1" x14ac:dyDescent="0.3">
      <c r="A54" s="20" t="s">
        <v>5</v>
      </c>
      <c r="B54" s="22" t="s">
        <v>10</v>
      </c>
      <c r="C54" s="23" t="s">
        <v>3</v>
      </c>
      <c r="D54" s="8"/>
      <c r="E54" s="24"/>
      <c r="F54" s="25"/>
    </row>
    <row r="55" spans="1:7" ht="13.5" customHeight="1" x14ac:dyDescent="0.3">
      <c r="A55" s="20" t="s">
        <v>5</v>
      </c>
      <c r="B55" s="22" t="s">
        <v>11</v>
      </c>
      <c r="C55" s="23" t="s">
        <v>3</v>
      </c>
      <c r="D55" s="8"/>
      <c r="E55" s="24"/>
      <c r="F55" s="25"/>
    </row>
    <row r="56" spans="1:7" ht="13.5" customHeight="1" x14ac:dyDescent="0.3">
      <c r="A56" s="20" t="s">
        <v>5</v>
      </c>
      <c r="B56" s="22" t="s">
        <v>12</v>
      </c>
      <c r="C56" s="23" t="s">
        <v>3</v>
      </c>
      <c r="D56" s="8"/>
      <c r="E56" s="24"/>
      <c r="F56" s="25"/>
    </row>
    <row r="57" spans="1:7" ht="13.5" customHeight="1" x14ac:dyDescent="0.3">
      <c r="A57" s="20" t="s">
        <v>5</v>
      </c>
      <c r="B57" s="22" t="s">
        <v>13</v>
      </c>
      <c r="C57" s="23" t="s">
        <v>3</v>
      </c>
      <c r="D57" s="8"/>
      <c r="E57" s="24"/>
      <c r="F57" s="25"/>
    </row>
    <row r="58" spans="1:7" ht="13.5" customHeight="1" x14ac:dyDescent="0.3">
      <c r="A58" s="20" t="s">
        <v>5</v>
      </c>
      <c r="B58" s="22" t="s">
        <v>3</v>
      </c>
      <c r="C58" s="23" t="s">
        <v>3</v>
      </c>
      <c r="D58" s="8"/>
      <c r="E58" s="24"/>
      <c r="F58" s="25"/>
    </row>
    <row r="59" spans="1:7" ht="13.5" customHeight="1" x14ac:dyDescent="0.3">
      <c r="A59" s="20" t="s">
        <v>14</v>
      </c>
      <c r="B59" s="26" t="s">
        <v>680</v>
      </c>
      <c r="C59" s="23" t="s">
        <v>3</v>
      </c>
      <c r="D59" s="27" t="s">
        <v>3</v>
      </c>
      <c r="E59" s="24"/>
      <c r="F59" s="25"/>
    </row>
    <row r="60" spans="1:7" ht="13.5" customHeight="1" x14ac:dyDescent="0.3">
      <c r="A60" s="20" t="s">
        <v>5</v>
      </c>
      <c r="B60" s="26" t="s">
        <v>699</v>
      </c>
      <c r="C60" s="23" t="s">
        <v>3</v>
      </c>
      <c r="D60" s="27" t="s">
        <v>3</v>
      </c>
      <c r="E60" s="24"/>
      <c r="F60" s="25"/>
    </row>
    <row r="61" spans="1:7" ht="13.5" customHeight="1" x14ac:dyDescent="0.3">
      <c r="A61" s="20" t="s">
        <v>5</v>
      </c>
      <c r="B61" s="26" t="s">
        <v>700</v>
      </c>
      <c r="C61" s="23" t="s">
        <v>3</v>
      </c>
      <c r="D61" s="27" t="s">
        <v>3</v>
      </c>
      <c r="E61" s="24"/>
      <c r="F61" s="25"/>
    </row>
    <row r="62" spans="1:7" ht="13.5" customHeight="1" x14ac:dyDescent="0.3">
      <c r="A62" s="20" t="s">
        <v>5</v>
      </c>
      <c r="B62" s="26" t="s">
        <v>701</v>
      </c>
      <c r="C62" s="23" t="s">
        <v>3</v>
      </c>
      <c r="D62" s="27" t="s">
        <v>3</v>
      </c>
      <c r="E62" s="24"/>
      <c r="F62" s="25"/>
    </row>
    <row r="63" spans="1:7" ht="13.5" customHeight="1" x14ac:dyDescent="0.3">
      <c r="A63" s="20" t="s">
        <v>5</v>
      </c>
      <c r="B63" s="26" t="s">
        <v>702</v>
      </c>
      <c r="C63" s="23" t="s">
        <v>18</v>
      </c>
      <c r="D63" s="27" t="s">
        <v>3</v>
      </c>
      <c r="E63" s="24"/>
      <c r="F63" s="28"/>
      <c r="G63" s="29" t="s">
        <v>703</v>
      </c>
    </row>
    <row r="64" spans="1:7" ht="13.5" customHeight="1" x14ac:dyDescent="0.3">
      <c r="A64" s="20" t="s">
        <v>5</v>
      </c>
      <c r="B64" s="26" t="s">
        <v>3</v>
      </c>
      <c r="C64" s="23" t="s">
        <v>3</v>
      </c>
      <c r="D64" s="27" t="s">
        <v>3</v>
      </c>
      <c r="E64" s="24"/>
      <c r="F64" s="25"/>
    </row>
    <row r="65" spans="1:7" ht="13.5" customHeight="1" x14ac:dyDescent="0.3">
      <c r="A65" s="20" t="s">
        <v>20</v>
      </c>
      <c r="B65" s="30" t="s">
        <v>21</v>
      </c>
      <c r="C65" s="23" t="s">
        <v>3</v>
      </c>
      <c r="D65" s="27" t="s">
        <v>3</v>
      </c>
      <c r="E65" s="24"/>
      <c r="F65" s="25"/>
    </row>
    <row r="66" spans="1:7" ht="13.5" customHeight="1" x14ac:dyDescent="0.3">
      <c r="A66" s="20" t="s">
        <v>5</v>
      </c>
      <c r="B66" s="30" t="s">
        <v>22</v>
      </c>
      <c r="C66" s="23" t="s">
        <v>18</v>
      </c>
      <c r="D66" s="27" t="s">
        <v>3</v>
      </c>
      <c r="E66" s="24"/>
      <c r="F66" s="28"/>
      <c r="G66" s="29" t="s">
        <v>704</v>
      </c>
    </row>
    <row r="67" spans="1:7" ht="13.5" customHeight="1" x14ac:dyDescent="0.3">
      <c r="A67" s="20" t="s">
        <v>5</v>
      </c>
      <c r="B67" s="30" t="s">
        <v>3</v>
      </c>
      <c r="C67" s="23" t="s">
        <v>3</v>
      </c>
      <c r="D67" s="27" t="s">
        <v>3</v>
      </c>
      <c r="E67" s="24"/>
      <c r="F67" s="25"/>
    </row>
    <row r="68" spans="1:7" ht="15" customHeight="1" x14ac:dyDescent="0.3">
      <c r="A68" s="15" t="s">
        <v>5</v>
      </c>
      <c r="B68" s="16" t="s">
        <v>24</v>
      </c>
      <c r="C68" s="17" t="s">
        <v>3</v>
      </c>
      <c r="D68" s="5"/>
      <c r="E68" s="18"/>
      <c r="F68" s="19"/>
    </row>
    <row r="69" spans="1:7" ht="15" customHeight="1" x14ac:dyDescent="0.3">
      <c r="A69" s="15" t="s">
        <v>5</v>
      </c>
      <c r="B69" s="16" t="s">
        <v>3</v>
      </c>
      <c r="C69" s="17" t="s">
        <v>3</v>
      </c>
      <c r="D69" s="5"/>
      <c r="E69" s="18"/>
      <c r="F69" s="19"/>
    </row>
    <row r="70" spans="1:7" ht="14.25" customHeight="1" x14ac:dyDescent="0.3">
      <c r="A70" s="20" t="s">
        <v>5</v>
      </c>
      <c r="B70" s="21" t="s">
        <v>9</v>
      </c>
      <c r="C70" s="23" t="s">
        <v>3</v>
      </c>
      <c r="D70" s="8"/>
      <c r="E70" s="24"/>
      <c r="F70" s="25"/>
    </row>
    <row r="71" spans="1:7" ht="14.25" customHeight="1" x14ac:dyDescent="0.3">
      <c r="A71" s="20" t="s">
        <v>5</v>
      </c>
      <c r="B71" s="21" t="s">
        <v>3</v>
      </c>
      <c r="C71" s="23" t="s">
        <v>3</v>
      </c>
      <c r="D71" s="8"/>
      <c r="E71" s="24"/>
      <c r="F71" s="25"/>
    </row>
    <row r="72" spans="1:7" ht="13.5" customHeight="1" x14ac:dyDescent="0.3">
      <c r="A72" s="20" t="s">
        <v>5</v>
      </c>
      <c r="B72" s="22" t="s">
        <v>25</v>
      </c>
      <c r="C72" s="23" t="s">
        <v>3</v>
      </c>
      <c r="D72" s="8"/>
      <c r="E72" s="24"/>
      <c r="F72" s="25"/>
    </row>
    <row r="73" spans="1:7" ht="13.5" customHeight="1" x14ac:dyDescent="0.3">
      <c r="A73" s="20" t="s">
        <v>5</v>
      </c>
      <c r="B73" s="22" t="s">
        <v>3</v>
      </c>
      <c r="C73" s="23" t="s">
        <v>3</v>
      </c>
      <c r="D73" s="8"/>
      <c r="E73" s="24"/>
      <c r="F73" s="25"/>
    </row>
    <row r="74" spans="1:7" ht="13.5" customHeight="1" x14ac:dyDescent="0.3">
      <c r="A74" s="20" t="s">
        <v>26</v>
      </c>
      <c r="B74" s="26" t="s">
        <v>32</v>
      </c>
      <c r="C74" s="23" t="s">
        <v>3</v>
      </c>
      <c r="D74" s="27" t="s">
        <v>3</v>
      </c>
      <c r="E74" s="24"/>
      <c r="F74" s="25"/>
    </row>
    <row r="75" spans="1:7" ht="13.5" customHeight="1" x14ac:dyDescent="0.3">
      <c r="A75" s="20" t="s">
        <v>5</v>
      </c>
      <c r="B75" s="26" t="s">
        <v>33</v>
      </c>
      <c r="C75" s="31">
        <v>137</v>
      </c>
      <c r="D75" s="27" t="s">
        <v>34</v>
      </c>
      <c r="E75" s="32"/>
      <c r="F75" s="25">
        <f>ROUND(IF(ISNUMBER(C75), VALUE(C75), 1) * VALUE(E75),2)</f>
        <v>0</v>
      </c>
      <c r="G75" s="29" t="s">
        <v>705</v>
      </c>
    </row>
    <row r="76" spans="1:7" ht="13.5" customHeight="1" x14ac:dyDescent="0.3">
      <c r="A76" s="20" t="s">
        <v>5</v>
      </c>
      <c r="B76" s="26" t="s">
        <v>3</v>
      </c>
      <c r="C76" s="23" t="s">
        <v>3</v>
      </c>
      <c r="D76" s="27" t="s">
        <v>3</v>
      </c>
      <c r="E76" s="24"/>
      <c r="F76" s="25"/>
    </row>
    <row r="77" spans="1:7" ht="13.5" customHeight="1" x14ac:dyDescent="0.3">
      <c r="A77" s="20" t="s">
        <v>31</v>
      </c>
      <c r="B77" s="26" t="s">
        <v>48</v>
      </c>
      <c r="C77" s="23" t="s">
        <v>3</v>
      </c>
      <c r="D77" s="27" t="s">
        <v>3</v>
      </c>
      <c r="E77" s="24"/>
      <c r="F77" s="25"/>
    </row>
    <row r="78" spans="1:7" ht="13.5" customHeight="1" x14ac:dyDescent="0.3">
      <c r="A78" s="20" t="s">
        <v>5</v>
      </c>
      <c r="B78" s="26" t="s">
        <v>49</v>
      </c>
      <c r="C78" s="31">
        <v>137</v>
      </c>
      <c r="D78" s="27" t="s">
        <v>34</v>
      </c>
      <c r="E78" s="32"/>
      <c r="F78" s="25">
        <f>ROUND(IF(ISNUMBER(C78), VALUE(C78), 1) * VALUE(E78),2)</f>
        <v>0</v>
      </c>
      <c r="G78" s="29" t="s">
        <v>706</v>
      </c>
    </row>
    <row r="79" spans="1:7" ht="13.5" customHeight="1" x14ac:dyDescent="0.3">
      <c r="A79" s="20" t="s">
        <v>5</v>
      </c>
      <c r="B79" s="26" t="s">
        <v>3</v>
      </c>
      <c r="C79" s="23" t="s">
        <v>3</v>
      </c>
      <c r="D79" s="27" t="s">
        <v>3</v>
      </c>
      <c r="E79" s="24"/>
      <c r="F79" s="25"/>
    </row>
    <row r="80" spans="1:7" ht="13.5" customHeight="1" x14ac:dyDescent="0.3">
      <c r="A80" s="20" t="s">
        <v>36</v>
      </c>
      <c r="B80" s="26" t="s">
        <v>60</v>
      </c>
      <c r="C80" s="23" t="s">
        <v>3</v>
      </c>
      <c r="D80" s="27" t="s">
        <v>3</v>
      </c>
      <c r="E80" s="24"/>
      <c r="F80" s="25"/>
    </row>
    <row r="81" spans="1:7" ht="13.5" customHeight="1" x14ac:dyDescent="0.3">
      <c r="A81" s="20" t="s">
        <v>5</v>
      </c>
      <c r="B81" s="26" t="s">
        <v>707</v>
      </c>
      <c r="C81" s="23" t="s">
        <v>3</v>
      </c>
      <c r="D81" s="27" t="s">
        <v>3</v>
      </c>
      <c r="E81" s="24"/>
      <c r="F81" s="25"/>
    </row>
    <row r="82" spans="1:7" ht="13.5" customHeight="1" x14ac:dyDescent="0.3">
      <c r="A82" s="20" t="s">
        <v>5</v>
      </c>
      <c r="B82" s="26" t="s">
        <v>708</v>
      </c>
      <c r="C82" s="23" t="s">
        <v>3</v>
      </c>
      <c r="D82" s="27" t="s">
        <v>3</v>
      </c>
      <c r="E82" s="24"/>
      <c r="F82" s="25"/>
    </row>
    <row r="83" spans="1:7" ht="13.5" customHeight="1" x14ac:dyDescent="0.3">
      <c r="A83" s="20" t="s">
        <v>5</v>
      </c>
      <c r="B83" s="26" t="s">
        <v>709</v>
      </c>
      <c r="C83" s="23" t="s">
        <v>3</v>
      </c>
      <c r="D83" s="27" t="s">
        <v>3</v>
      </c>
      <c r="E83" s="24"/>
      <c r="F83" s="25"/>
    </row>
    <row r="84" spans="1:7" ht="13.5" customHeight="1" x14ac:dyDescent="0.3">
      <c r="A84" s="20" t="s">
        <v>5</v>
      </c>
      <c r="B84" s="26" t="s">
        <v>710</v>
      </c>
      <c r="C84" s="31">
        <v>27</v>
      </c>
      <c r="D84" s="27" t="s">
        <v>65</v>
      </c>
      <c r="E84" s="32"/>
      <c r="F84" s="25">
        <f>ROUND(IF(ISNUMBER(C84), VALUE(C84), 1) * VALUE(E84),2)</f>
        <v>0</v>
      </c>
      <c r="G84" s="29" t="s">
        <v>711</v>
      </c>
    </row>
    <row r="85" spans="1:7" ht="13.5" customHeight="1" x14ac:dyDescent="0.3">
      <c r="A85" s="20" t="s">
        <v>5</v>
      </c>
      <c r="B85" s="26" t="s">
        <v>3</v>
      </c>
      <c r="C85" s="23" t="s">
        <v>3</v>
      </c>
      <c r="D85" s="27" t="s">
        <v>3</v>
      </c>
      <c r="E85" s="24"/>
      <c r="F85" s="25"/>
    </row>
    <row r="86" spans="1:7" ht="13.5" customHeight="1" x14ac:dyDescent="0.3">
      <c r="A86" s="20" t="s">
        <v>39</v>
      </c>
      <c r="B86" s="26" t="s">
        <v>82</v>
      </c>
      <c r="C86" s="23" t="s">
        <v>3</v>
      </c>
      <c r="D86" s="27" t="s">
        <v>3</v>
      </c>
      <c r="E86" s="24"/>
      <c r="F86" s="25"/>
    </row>
    <row r="87" spans="1:7" ht="13.5" customHeight="1" x14ac:dyDescent="0.3">
      <c r="A87" s="20" t="s">
        <v>5</v>
      </c>
      <c r="B87" s="26" t="s">
        <v>83</v>
      </c>
      <c r="C87" s="31">
        <v>5</v>
      </c>
      <c r="D87" s="27" t="s">
        <v>84</v>
      </c>
      <c r="E87" s="32"/>
      <c r="F87" s="25">
        <f>ROUND(IF(ISNUMBER(C87), VALUE(C87), 1) * VALUE(E87),2)</f>
        <v>0</v>
      </c>
      <c r="G87" s="29" t="s">
        <v>712</v>
      </c>
    </row>
    <row r="88" spans="1:7" ht="13.5" customHeight="1" x14ac:dyDescent="0.3">
      <c r="A88" s="20" t="s">
        <v>5</v>
      </c>
      <c r="B88" s="26" t="s">
        <v>3</v>
      </c>
      <c r="C88" s="23" t="s">
        <v>3</v>
      </c>
      <c r="D88" s="27" t="s">
        <v>3</v>
      </c>
      <c r="E88" s="24"/>
      <c r="F88" s="25"/>
    </row>
    <row r="89" spans="1:7" ht="13.5" customHeight="1" x14ac:dyDescent="0.3">
      <c r="A89" s="20" t="s">
        <v>42</v>
      </c>
      <c r="B89" s="26" t="s">
        <v>82</v>
      </c>
      <c r="C89" s="23" t="s">
        <v>3</v>
      </c>
      <c r="D89" s="27" t="s">
        <v>3</v>
      </c>
      <c r="E89" s="24"/>
      <c r="F89" s="25"/>
    </row>
    <row r="90" spans="1:7" ht="13.5" customHeight="1" x14ac:dyDescent="0.3">
      <c r="A90" s="20" t="s">
        <v>5</v>
      </c>
      <c r="B90" s="26" t="s">
        <v>87</v>
      </c>
      <c r="C90" s="31">
        <v>1</v>
      </c>
      <c r="D90" s="27" t="s">
        <v>88</v>
      </c>
      <c r="E90" s="32"/>
      <c r="F90" s="25">
        <f>ROUND(IF(ISNUMBER(C90), VALUE(C90), 1) * VALUE(E90),2)</f>
        <v>0</v>
      </c>
      <c r="G90" s="29" t="s">
        <v>713</v>
      </c>
    </row>
    <row r="91" spans="1:7" ht="13.5" customHeight="1" x14ac:dyDescent="0.3">
      <c r="A91" s="20" t="s">
        <v>5</v>
      </c>
      <c r="B91" s="26" t="s">
        <v>3</v>
      </c>
      <c r="C91" s="23" t="s">
        <v>3</v>
      </c>
      <c r="D91" s="27" t="s">
        <v>3</v>
      </c>
      <c r="E91" s="24"/>
      <c r="F91" s="25"/>
    </row>
    <row r="92" spans="1:7" ht="13.5" customHeight="1" x14ac:dyDescent="0.3">
      <c r="A92" s="20" t="s">
        <v>75</v>
      </c>
      <c r="B92" s="26" t="s">
        <v>714</v>
      </c>
      <c r="C92" s="23" t="s">
        <v>3</v>
      </c>
      <c r="D92" s="27" t="s">
        <v>3</v>
      </c>
      <c r="E92" s="24"/>
      <c r="F92" s="25"/>
    </row>
    <row r="93" spans="1:7" ht="13.5" customHeight="1" x14ac:dyDescent="0.3">
      <c r="A93" s="20" t="s">
        <v>5</v>
      </c>
      <c r="B93" s="26" t="s">
        <v>715</v>
      </c>
      <c r="C93" s="23" t="s">
        <v>3</v>
      </c>
      <c r="D93" s="27" t="s">
        <v>3</v>
      </c>
      <c r="E93" s="24"/>
      <c r="F93" s="25"/>
    </row>
    <row r="94" spans="1:7" ht="13.5" customHeight="1" x14ac:dyDescent="0.3">
      <c r="A94" s="20" t="s">
        <v>5</v>
      </c>
      <c r="B94" s="26" t="s">
        <v>716</v>
      </c>
      <c r="C94" s="23" t="s">
        <v>18</v>
      </c>
      <c r="D94" s="27" t="s">
        <v>3</v>
      </c>
      <c r="E94" s="24"/>
      <c r="F94" s="28"/>
      <c r="G94" s="29" t="s">
        <v>717</v>
      </c>
    </row>
    <row r="95" spans="1:7" ht="99.75" customHeight="1" x14ac:dyDescent="0.3">
      <c r="A95" s="20" t="s">
        <v>5</v>
      </c>
      <c r="B95" s="26" t="s">
        <v>3</v>
      </c>
      <c r="C95" s="23" t="s">
        <v>3</v>
      </c>
      <c r="D95" s="27" t="s">
        <v>3</v>
      </c>
      <c r="E95" s="24"/>
      <c r="F95" s="25"/>
    </row>
    <row r="96" spans="1:7" ht="12.75" customHeight="1" x14ac:dyDescent="0.3">
      <c r="E96" s="33" t="s">
        <v>46</v>
      </c>
      <c r="F96" s="34">
        <f>SUM(F54:F95)</f>
        <v>0</v>
      </c>
    </row>
    <row r="97" spans="1:7" ht="12.75" customHeight="1" x14ac:dyDescent="0.3"/>
    <row r="98" spans="1:7" ht="12.75" customHeight="1" x14ac:dyDescent="0.3">
      <c r="A98" s="35" t="s">
        <v>718</v>
      </c>
    </row>
    <row r="99" spans="1:7" ht="12.75" customHeight="1" x14ac:dyDescent="0.3">
      <c r="A99" s="36" t="s">
        <v>3</v>
      </c>
    </row>
    <row r="100" spans="1:7" ht="12.75" customHeight="1" x14ac:dyDescent="0.3"/>
    <row r="101" spans="1:7" ht="12.75" customHeight="1" x14ac:dyDescent="0.3">
      <c r="E101" s="1" t="s">
        <v>678</v>
      </c>
    </row>
    <row r="102" spans="1:7" ht="12.75" customHeight="1" x14ac:dyDescent="0.3">
      <c r="E102" s="1" t="s">
        <v>679</v>
      </c>
    </row>
    <row r="103" spans="1:7" ht="12.75" customHeight="1" x14ac:dyDescent="0.3">
      <c r="E103" s="1" t="s">
        <v>3</v>
      </c>
    </row>
    <row r="104" spans="1:7" ht="12.75" customHeight="1" x14ac:dyDescent="0.3">
      <c r="A104" s="6" t="s">
        <v>4</v>
      </c>
      <c r="B104" s="5"/>
      <c r="C104" s="5"/>
      <c r="D104" s="5"/>
      <c r="E104" s="4"/>
      <c r="F104" s="7" t="s">
        <v>3</v>
      </c>
    </row>
    <row r="105" spans="1:7" ht="13.5" customHeight="1" x14ac:dyDescent="0.3">
      <c r="A105" s="20" t="s">
        <v>5</v>
      </c>
      <c r="B105" s="22" t="s">
        <v>25</v>
      </c>
      <c r="C105" s="23" t="s">
        <v>3</v>
      </c>
      <c r="D105" s="8"/>
      <c r="E105" s="24"/>
      <c r="F105" s="25"/>
    </row>
    <row r="106" spans="1:7" ht="13.5" customHeight="1" x14ac:dyDescent="0.3">
      <c r="A106" s="20" t="s">
        <v>5</v>
      </c>
      <c r="B106" s="22" t="s">
        <v>3</v>
      </c>
      <c r="C106" s="23" t="s">
        <v>3</v>
      </c>
      <c r="D106" s="8"/>
      <c r="E106" s="24"/>
      <c r="F106" s="25"/>
    </row>
    <row r="107" spans="1:7" ht="13.5" customHeight="1" x14ac:dyDescent="0.3">
      <c r="A107" s="20" t="s">
        <v>14</v>
      </c>
      <c r="B107" s="26" t="s">
        <v>714</v>
      </c>
      <c r="C107" s="23" t="s">
        <v>3</v>
      </c>
      <c r="D107" s="27" t="s">
        <v>3</v>
      </c>
      <c r="E107" s="24"/>
      <c r="F107" s="25"/>
    </row>
    <row r="108" spans="1:7" ht="13.5" customHeight="1" x14ac:dyDescent="0.3">
      <c r="A108" s="20" t="s">
        <v>5</v>
      </c>
      <c r="B108" s="26" t="s">
        <v>719</v>
      </c>
      <c r="C108" s="23" t="s">
        <v>3</v>
      </c>
      <c r="D108" s="27" t="s">
        <v>3</v>
      </c>
      <c r="E108" s="24"/>
      <c r="F108" s="25"/>
    </row>
    <row r="109" spans="1:7" ht="13.5" customHeight="1" x14ac:dyDescent="0.3">
      <c r="A109" s="20" t="s">
        <v>5</v>
      </c>
      <c r="B109" s="26" t="s">
        <v>720</v>
      </c>
      <c r="C109" s="23" t="s">
        <v>3</v>
      </c>
      <c r="D109" s="27" t="s">
        <v>3</v>
      </c>
      <c r="E109" s="24"/>
      <c r="F109" s="25"/>
    </row>
    <row r="110" spans="1:7" ht="13.5" customHeight="1" x14ac:dyDescent="0.3">
      <c r="A110" s="20" t="s">
        <v>5</v>
      </c>
      <c r="B110" s="26" t="s">
        <v>721</v>
      </c>
      <c r="C110" s="23" t="s">
        <v>18</v>
      </c>
      <c r="D110" s="27" t="s">
        <v>3</v>
      </c>
      <c r="E110" s="24"/>
      <c r="F110" s="28"/>
      <c r="G110" s="29" t="s">
        <v>722</v>
      </c>
    </row>
    <row r="111" spans="1:7" ht="13.5" customHeight="1" x14ac:dyDescent="0.3">
      <c r="A111" s="20" t="s">
        <v>5</v>
      </c>
      <c r="B111" s="26" t="s">
        <v>3</v>
      </c>
      <c r="C111" s="23" t="s">
        <v>3</v>
      </c>
      <c r="D111" s="27" t="s">
        <v>3</v>
      </c>
      <c r="E111" s="24"/>
      <c r="F111" s="25"/>
    </row>
    <row r="112" spans="1:7" ht="13.5" customHeight="1" x14ac:dyDescent="0.3">
      <c r="A112" s="20" t="s">
        <v>20</v>
      </c>
      <c r="B112" s="26" t="s">
        <v>714</v>
      </c>
      <c r="C112" s="23" t="s">
        <v>3</v>
      </c>
      <c r="D112" s="27" t="s">
        <v>3</v>
      </c>
      <c r="E112" s="24"/>
      <c r="F112" s="25"/>
    </row>
    <row r="113" spans="1:7" ht="13.5" customHeight="1" x14ac:dyDescent="0.3">
      <c r="A113" s="20" t="s">
        <v>5</v>
      </c>
      <c r="B113" s="26" t="s">
        <v>719</v>
      </c>
      <c r="C113" s="23" t="s">
        <v>3</v>
      </c>
      <c r="D113" s="27" t="s">
        <v>3</v>
      </c>
      <c r="E113" s="24"/>
      <c r="F113" s="25"/>
    </row>
    <row r="114" spans="1:7" ht="13.5" customHeight="1" x14ac:dyDescent="0.3">
      <c r="A114" s="20" t="s">
        <v>5</v>
      </c>
      <c r="B114" s="26" t="s">
        <v>723</v>
      </c>
      <c r="C114" s="23" t="s">
        <v>3</v>
      </c>
      <c r="D114" s="27" t="s">
        <v>3</v>
      </c>
      <c r="E114" s="24"/>
      <c r="F114" s="25"/>
    </row>
    <row r="115" spans="1:7" ht="13.5" customHeight="1" x14ac:dyDescent="0.3">
      <c r="A115" s="20" t="s">
        <v>5</v>
      </c>
      <c r="B115" s="26" t="s">
        <v>721</v>
      </c>
      <c r="C115" s="23" t="s">
        <v>18</v>
      </c>
      <c r="D115" s="27" t="s">
        <v>3</v>
      </c>
      <c r="E115" s="24"/>
      <c r="F115" s="28"/>
      <c r="G115" s="29" t="s">
        <v>724</v>
      </c>
    </row>
    <row r="116" spans="1:7" ht="13.5" customHeight="1" x14ac:dyDescent="0.3">
      <c r="A116" s="20" t="s">
        <v>5</v>
      </c>
      <c r="B116" s="26" t="s">
        <v>3</v>
      </c>
      <c r="C116" s="23" t="s">
        <v>3</v>
      </c>
      <c r="D116" s="27" t="s">
        <v>3</v>
      </c>
      <c r="E116" s="24"/>
      <c r="F116" s="25"/>
    </row>
    <row r="117" spans="1:7" ht="13.5" customHeight="1" x14ac:dyDescent="0.3">
      <c r="A117" s="20" t="s">
        <v>26</v>
      </c>
      <c r="B117" s="26" t="s">
        <v>714</v>
      </c>
      <c r="C117" s="23" t="s">
        <v>3</v>
      </c>
      <c r="D117" s="27" t="s">
        <v>3</v>
      </c>
      <c r="E117" s="24"/>
      <c r="F117" s="25"/>
    </row>
    <row r="118" spans="1:7" ht="13.5" customHeight="1" x14ac:dyDescent="0.3">
      <c r="A118" s="20" t="s">
        <v>5</v>
      </c>
      <c r="B118" s="26" t="s">
        <v>725</v>
      </c>
      <c r="C118" s="23" t="s">
        <v>3</v>
      </c>
      <c r="D118" s="27" t="s">
        <v>3</v>
      </c>
      <c r="E118" s="24"/>
      <c r="F118" s="25"/>
    </row>
    <row r="119" spans="1:7" ht="13.5" customHeight="1" x14ac:dyDescent="0.3">
      <c r="A119" s="20" t="s">
        <v>5</v>
      </c>
      <c r="B119" s="26" t="s">
        <v>726</v>
      </c>
      <c r="C119" s="23" t="s">
        <v>3</v>
      </c>
      <c r="D119" s="27" t="s">
        <v>3</v>
      </c>
      <c r="E119" s="24"/>
      <c r="F119" s="25"/>
    </row>
    <row r="120" spans="1:7" ht="13.5" customHeight="1" x14ac:dyDescent="0.3">
      <c r="A120" s="20" t="s">
        <v>5</v>
      </c>
      <c r="B120" s="26" t="s">
        <v>727</v>
      </c>
      <c r="C120" s="23" t="s">
        <v>18</v>
      </c>
      <c r="D120" s="27" t="s">
        <v>3</v>
      </c>
      <c r="E120" s="24"/>
      <c r="F120" s="28"/>
      <c r="G120" s="29" t="s">
        <v>728</v>
      </c>
    </row>
    <row r="121" spans="1:7" ht="13.5" customHeight="1" x14ac:dyDescent="0.3">
      <c r="A121" s="20" t="s">
        <v>5</v>
      </c>
      <c r="B121" s="26" t="s">
        <v>3</v>
      </c>
      <c r="C121" s="23" t="s">
        <v>3</v>
      </c>
      <c r="D121" s="27" t="s">
        <v>3</v>
      </c>
      <c r="E121" s="24"/>
      <c r="F121" s="25"/>
    </row>
    <row r="122" spans="1:7" ht="13.5" customHeight="1" x14ac:dyDescent="0.3">
      <c r="A122" s="20" t="s">
        <v>31</v>
      </c>
      <c r="B122" s="26" t="s">
        <v>714</v>
      </c>
      <c r="C122" s="23" t="s">
        <v>3</v>
      </c>
      <c r="D122" s="27" t="s">
        <v>3</v>
      </c>
      <c r="E122" s="24"/>
      <c r="F122" s="25"/>
    </row>
    <row r="123" spans="1:7" ht="13.5" customHeight="1" x14ac:dyDescent="0.3">
      <c r="A123" s="20" t="s">
        <v>5</v>
      </c>
      <c r="B123" s="26" t="s">
        <v>729</v>
      </c>
      <c r="C123" s="23" t="s">
        <v>3</v>
      </c>
      <c r="D123" s="27" t="s">
        <v>3</v>
      </c>
      <c r="E123" s="24"/>
      <c r="F123" s="25"/>
    </row>
    <row r="124" spans="1:7" ht="13.5" customHeight="1" x14ac:dyDescent="0.3">
      <c r="A124" s="20" t="s">
        <v>5</v>
      </c>
      <c r="B124" s="26" t="s">
        <v>730</v>
      </c>
      <c r="C124" s="23" t="s">
        <v>18</v>
      </c>
      <c r="D124" s="27" t="s">
        <v>3</v>
      </c>
      <c r="E124" s="24"/>
      <c r="F124" s="28"/>
      <c r="G124" s="29" t="s">
        <v>731</v>
      </c>
    </row>
    <row r="125" spans="1:7" ht="13.5" customHeight="1" x14ac:dyDescent="0.3">
      <c r="A125" s="20" t="s">
        <v>5</v>
      </c>
      <c r="B125" s="26" t="s">
        <v>3</v>
      </c>
      <c r="C125" s="23" t="s">
        <v>3</v>
      </c>
      <c r="D125" s="27" t="s">
        <v>3</v>
      </c>
      <c r="E125" s="24"/>
      <c r="F125" s="25"/>
    </row>
    <row r="126" spans="1:7" ht="13.5" customHeight="1" x14ac:dyDescent="0.3">
      <c r="A126" s="20" t="s">
        <v>36</v>
      </c>
      <c r="B126" s="26" t="s">
        <v>714</v>
      </c>
      <c r="C126" s="23" t="s">
        <v>3</v>
      </c>
      <c r="D126" s="27" t="s">
        <v>3</v>
      </c>
      <c r="E126" s="24"/>
      <c r="F126" s="25"/>
    </row>
    <row r="127" spans="1:7" ht="13.5" customHeight="1" x14ac:dyDescent="0.3">
      <c r="A127" s="20" t="s">
        <v>5</v>
      </c>
      <c r="B127" s="26" t="s">
        <v>732</v>
      </c>
      <c r="C127" s="23" t="s">
        <v>3</v>
      </c>
      <c r="D127" s="27" t="s">
        <v>3</v>
      </c>
      <c r="E127" s="24"/>
      <c r="F127" s="25"/>
    </row>
    <row r="128" spans="1:7" ht="13.5" customHeight="1" x14ac:dyDescent="0.3">
      <c r="A128" s="20" t="s">
        <v>5</v>
      </c>
      <c r="B128" s="26" t="s">
        <v>733</v>
      </c>
      <c r="C128" s="23" t="s">
        <v>3</v>
      </c>
      <c r="D128" s="27" t="s">
        <v>3</v>
      </c>
      <c r="E128" s="24"/>
      <c r="F128" s="25"/>
    </row>
    <row r="129" spans="1:7" ht="13.5" customHeight="1" x14ac:dyDescent="0.3">
      <c r="A129" s="20" t="s">
        <v>5</v>
      </c>
      <c r="B129" s="26" t="s">
        <v>734</v>
      </c>
      <c r="C129" s="23" t="s">
        <v>3</v>
      </c>
      <c r="D129" s="27" t="s">
        <v>3</v>
      </c>
      <c r="E129" s="24"/>
      <c r="F129" s="25"/>
    </row>
    <row r="130" spans="1:7" ht="13.5" customHeight="1" x14ac:dyDescent="0.3">
      <c r="A130" s="20" t="s">
        <v>5</v>
      </c>
      <c r="B130" s="26" t="s">
        <v>735</v>
      </c>
      <c r="C130" s="23" t="s">
        <v>3</v>
      </c>
      <c r="D130" s="27" t="s">
        <v>3</v>
      </c>
      <c r="E130" s="24"/>
      <c r="F130" s="25"/>
    </row>
    <row r="131" spans="1:7" ht="13.5" customHeight="1" x14ac:dyDescent="0.3">
      <c r="A131" s="20" t="s">
        <v>5</v>
      </c>
      <c r="B131" s="26" t="s">
        <v>736</v>
      </c>
      <c r="C131" s="23" t="s">
        <v>3</v>
      </c>
      <c r="D131" s="27" t="s">
        <v>3</v>
      </c>
      <c r="E131" s="24"/>
      <c r="F131" s="25"/>
    </row>
    <row r="132" spans="1:7" ht="13.5" customHeight="1" x14ac:dyDescent="0.3">
      <c r="A132" s="20" t="s">
        <v>5</v>
      </c>
      <c r="B132" s="26" t="s">
        <v>737</v>
      </c>
      <c r="C132" s="23" t="s">
        <v>3</v>
      </c>
      <c r="D132" s="27" t="s">
        <v>3</v>
      </c>
      <c r="E132" s="24"/>
      <c r="F132" s="25"/>
    </row>
    <row r="133" spans="1:7" ht="13.5" customHeight="1" x14ac:dyDescent="0.3">
      <c r="A133" s="20" t="s">
        <v>5</v>
      </c>
      <c r="B133" s="26" t="s">
        <v>738</v>
      </c>
      <c r="C133" s="23" t="s">
        <v>3</v>
      </c>
      <c r="D133" s="27" t="s">
        <v>3</v>
      </c>
      <c r="E133" s="24"/>
      <c r="F133" s="25"/>
    </row>
    <row r="134" spans="1:7" ht="13.5" customHeight="1" x14ac:dyDescent="0.3">
      <c r="A134" s="20" t="s">
        <v>5</v>
      </c>
      <c r="B134" s="26" t="s">
        <v>739</v>
      </c>
      <c r="C134" s="23" t="s">
        <v>18</v>
      </c>
      <c r="D134" s="27" t="s">
        <v>3</v>
      </c>
      <c r="E134" s="24"/>
      <c r="F134" s="28"/>
      <c r="G134" s="29" t="s">
        <v>740</v>
      </c>
    </row>
    <row r="135" spans="1:7" ht="13.5" customHeight="1" x14ac:dyDescent="0.3">
      <c r="A135" s="20" t="s">
        <v>5</v>
      </c>
      <c r="B135" s="26" t="s">
        <v>3</v>
      </c>
      <c r="C135" s="23" t="s">
        <v>3</v>
      </c>
      <c r="D135" s="27" t="s">
        <v>3</v>
      </c>
      <c r="E135" s="24"/>
      <c r="F135" s="25"/>
    </row>
    <row r="136" spans="1:7" ht="13.5" customHeight="1" x14ac:dyDescent="0.3">
      <c r="A136" s="20" t="s">
        <v>39</v>
      </c>
      <c r="B136" s="26" t="s">
        <v>714</v>
      </c>
      <c r="C136" s="23" t="s">
        <v>3</v>
      </c>
      <c r="D136" s="27" t="s">
        <v>3</v>
      </c>
      <c r="E136" s="24"/>
      <c r="F136" s="25"/>
    </row>
    <row r="137" spans="1:7" ht="13.5" customHeight="1" x14ac:dyDescent="0.3">
      <c r="A137" s="20" t="s">
        <v>5</v>
      </c>
      <c r="B137" s="26" t="s">
        <v>732</v>
      </c>
      <c r="C137" s="23" t="s">
        <v>3</v>
      </c>
      <c r="D137" s="27" t="s">
        <v>3</v>
      </c>
      <c r="E137" s="24"/>
      <c r="F137" s="25"/>
    </row>
    <row r="138" spans="1:7" ht="13.5" customHeight="1" x14ac:dyDescent="0.3">
      <c r="A138" s="20" t="s">
        <v>5</v>
      </c>
      <c r="B138" s="26" t="s">
        <v>741</v>
      </c>
      <c r="C138" s="23" t="s">
        <v>3</v>
      </c>
      <c r="D138" s="27" t="s">
        <v>3</v>
      </c>
      <c r="E138" s="24"/>
      <c r="F138" s="25"/>
    </row>
    <row r="139" spans="1:7" ht="13.5" customHeight="1" x14ac:dyDescent="0.3">
      <c r="A139" s="20" t="s">
        <v>5</v>
      </c>
      <c r="B139" s="26" t="s">
        <v>742</v>
      </c>
      <c r="C139" s="23" t="s">
        <v>3</v>
      </c>
      <c r="D139" s="27" t="s">
        <v>3</v>
      </c>
      <c r="E139" s="24"/>
      <c r="F139" s="25"/>
    </row>
    <row r="140" spans="1:7" ht="13.5" customHeight="1" x14ac:dyDescent="0.3">
      <c r="A140" s="20" t="s">
        <v>5</v>
      </c>
      <c r="B140" s="26" t="s">
        <v>743</v>
      </c>
      <c r="C140" s="23" t="s">
        <v>3</v>
      </c>
      <c r="D140" s="27" t="s">
        <v>3</v>
      </c>
      <c r="E140" s="24"/>
      <c r="F140" s="25"/>
    </row>
    <row r="141" spans="1:7" ht="13.5" customHeight="1" x14ac:dyDescent="0.3">
      <c r="A141" s="20" t="s">
        <v>5</v>
      </c>
      <c r="B141" s="26" t="s">
        <v>744</v>
      </c>
      <c r="C141" s="23" t="s">
        <v>3</v>
      </c>
      <c r="D141" s="27" t="s">
        <v>3</v>
      </c>
      <c r="E141" s="24"/>
      <c r="F141" s="25"/>
    </row>
    <row r="142" spans="1:7" ht="13.5" customHeight="1" x14ac:dyDescent="0.3">
      <c r="A142" s="20" t="s">
        <v>5</v>
      </c>
      <c r="B142" s="26" t="s">
        <v>745</v>
      </c>
      <c r="C142" s="23" t="s">
        <v>18</v>
      </c>
      <c r="D142" s="27" t="s">
        <v>3</v>
      </c>
      <c r="E142" s="24"/>
      <c r="F142" s="28"/>
      <c r="G142" s="29" t="s">
        <v>746</v>
      </c>
    </row>
    <row r="143" spans="1:7" ht="144.75" customHeight="1" x14ac:dyDescent="0.3">
      <c r="A143" s="20" t="s">
        <v>5</v>
      </c>
      <c r="B143" s="26" t="s">
        <v>3</v>
      </c>
      <c r="C143" s="23" t="s">
        <v>3</v>
      </c>
      <c r="D143" s="27" t="s">
        <v>3</v>
      </c>
      <c r="E143" s="24"/>
      <c r="F143" s="25"/>
    </row>
    <row r="144" spans="1:7" ht="12.75" customHeight="1" x14ac:dyDescent="0.3">
      <c r="E144" s="33" t="s">
        <v>46</v>
      </c>
      <c r="F144" s="34">
        <f>SUM(F105:F143)</f>
        <v>0</v>
      </c>
    </row>
    <row r="145" spans="1:6" ht="12.75" customHeight="1" x14ac:dyDescent="0.3"/>
    <row r="146" spans="1:6" ht="12.75" customHeight="1" x14ac:dyDescent="0.3">
      <c r="A146" s="35" t="s">
        <v>747</v>
      </c>
    </row>
    <row r="147" spans="1:6" ht="12.75" customHeight="1" x14ac:dyDescent="0.3">
      <c r="A147" s="36" t="s">
        <v>3</v>
      </c>
    </row>
    <row r="148" spans="1:6" ht="12.75" customHeight="1" x14ac:dyDescent="0.3"/>
    <row r="149" spans="1:6" ht="12.75" customHeight="1" x14ac:dyDescent="0.3">
      <c r="E149" s="1" t="s">
        <v>678</v>
      </c>
    </row>
    <row r="150" spans="1:6" ht="12.75" customHeight="1" x14ac:dyDescent="0.3">
      <c r="E150" s="1" t="s">
        <v>679</v>
      </c>
    </row>
    <row r="151" spans="1:6" ht="12.75" customHeight="1" x14ac:dyDescent="0.3">
      <c r="E151" s="1" t="s">
        <v>3</v>
      </c>
    </row>
    <row r="152" spans="1:6" ht="12.75" customHeight="1" x14ac:dyDescent="0.3">
      <c r="A152" s="6" t="s">
        <v>4</v>
      </c>
      <c r="B152" s="5"/>
      <c r="C152" s="5"/>
      <c r="D152" s="5"/>
      <c r="E152" s="4"/>
      <c r="F152" s="7" t="s">
        <v>3</v>
      </c>
    </row>
    <row r="153" spans="1:6" ht="15" customHeight="1" x14ac:dyDescent="0.3">
      <c r="A153" s="15" t="s">
        <v>5</v>
      </c>
      <c r="B153" s="16" t="s">
        <v>111</v>
      </c>
      <c r="C153" s="17" t="s">
        <v>3</v>
      </c>
      <c r="D153" s="5"/>
      <c r="E153" s="18"/>
      <c r="F153" s="19"/>
    </row>
    <row r="154" spans="1:6" ht="15" customHeight="1" x14ac:dyDescent="0.3">
      <c r="A154" s="15" t="s">
        <v>5</v>
      </c>
      <c r="B154" s="16" t="s">
        <v>3</v>
      </c>
      <c r="C154" s="17" t="s">
        <v>3</v>
      </c>
      <c r="D154" s="5"/>
      <c r="E154" s="18"/>
      <c r="F154" s="19"/>
    </row>
    <row r="155" spans="1:6" ht="14.25" customHeight="1" x14ac:dyDescent="0.3">
      <c r="A155" s="20" t="s">
        <v>5</v>
      </c>
      <c r="B155" s="21" t="s">
        <v>9</v>
      </c>
      <c r="C155" s="23" t="s">
        <v>3</v>
      </c>
      <c r="D155" s="8"/>
      <c r="E155" s="24"/>
      <c r="F155" s="25"/>
    </row>
    <row r="156" spans="1:6" ht="14.25" customHeight="1" x14ac:dyDescent="0.3">
      <c r="A156" s="20" t="s">
        <v>5</v>
      </c>
      <c r="B156" s="21" t="s">
        <v>3</v>
      </c>
      <c r="C156" s="23" t="s">
        <v>3</v>
      </c>
      <c r="D156" s="8"/>
      <c r="E156" s="24"/>
      <c r="F156" s="25"/>
    </row>
    <row r="157" spans="1:6" ht="13.5" customHeight="1" x14ac:dyDescent="0.3">
      <c r="A157" s="20" t="s">
        <v>5</v>
      </c>
      <c r="B157" s="22" t="s">
        <v>748</v>
      </c>
      <c r="C157" s="23" t="s">
        <v>3</v>
      </c>
      <c r="D157" s="8"/>
      <c r="E157" s="24"/>
      <c r="F157" s="25"/>
    </row>
    <row r="158" spans="1:6" ht="13.5" customHeight="1" x14ac:dyDescent="0.3">
      <c r="A158" s="20" t="s">
        <v>5</v>
      </c>
      <c r="B158" s="22" t="s">
        <v>749</v>
      </c>
      <c r="C158" s="23" t="s">
        <v>3</v>
      </c>
      <c r="D158" s="8"/>
      <c r="E158" s="24"/>
      <c r="F158" s="25"/>
    </row>
    <row r="159" spans="1:6" ht="13.5" customHeight="1" x14ac:dyDescent="0.3">
      <c r="A159" s="20" t="s">
        <v>5</v>
      </c>
      <c r="B159" s="22" t="s">
        <v>3</v>
      </c>
      <c r="C159" s="23" t="s">
        <v>3</v>
      </c>
      <c r="D159" s="8"/>
      <c r="E159" s="24"/>
      <c r="F159" s="25"/>
    </row>
    <row r="160" spans="1:6" ht="13.5" customHeight="1" x14ac:dyDescent="0.3">
      <c r="A160" s="20" t="s">
        <v>14</v>
      </c>
      <c r="B160" s="26" t="s">
        <v>750</v>
      </c>
      <c r="C160" s="23" t="s">
        <v>3</v>
      </c>
      <c r="D160" s="27" t="s">
        <v>3</v>
      </c>
      <c r="E160" s="24"/>
      <c r="F160" s="25"/>
    </row>
    <row r="161" spans="1:7" ht="13.5" customHeight="1" x14ac:dyDescent="0.3">
      <c r="A161" s="20" t="s">
        <v>5</v>
      </c>
      <c r="B161" s="26" t="s">
        <v>751</v>
      </c>
      <c r="C161" s="23" t="s">
        <v>3</v>
      </c>
      <c r="D161" s="27" t="s">
        <v>3</v>
      </c>
      <c r="E161" s="24"/>
      <c r="F161" s="25"/>
    </row>
    <row r="162" spans="1:7" ht="13.5" customHeight="1" x14ac:dyDescent="0.3">
      <c r="A162" s="20" t="s">
        <v>5</v>
      </c>
      <c r="B162" s="26" t="s">
        <v>752</v>
      </c>
      <c r="C162" s="23" t="s">
        <v>3</v>
      </c>
      <c r="D162" s="27" t="s">
        <v>3</v>
      </c>
      <c r="E162" s="24"/>
      <c r="F162" s="25"/>
    </row>
    <row r="163" spans="1:7" ht="13.5" customHeight="1" x14ac:dyDescent="0.3">
      <c r="A163" s="20" t="s">
        <v>5</v>
      </c>
      <c r="B163" s="26" t="s">
        <v>753</v>
      </c>
      <c r="C163" s="23" t="s">
        <v>3</v>
      </c>
      <c r="D163" s="27" t="s">
        <v>3</v>
      </c>
      <c r="E163" s="24"/>
      <c r="F163" s="25"/>
    </row>
    <row r="164" spans="1:7" ht="13.5" customHeight="1" x14ac:dyDescent="0.3">
      <c r="A164" s="20" t="s">
        <v>5</v>
      </c>
      <c r="B164" s="26" t="s">
        <v>754</v>
      </c>
      <c r="C164" s="23" t="s">
        <v>3</v>
      </c>
      <c r="D164" s="27" t="s">
        <v>3</v>
      </c>
      <c r="E164" s="24"/>
      <c r="F164" s="25"/>
    </row>
    <row r="165" spans="1:7" ht="13.5" customHeight="1" x14ac:dyDescent="0.3">
      <c r="A165" s="20" t="s">
        <v>5</v>
      </c>
      <c r="B165" s="26" t="s">
        <v>755</v>
      </c>
      <c r="C165" s="23" t="s">
        <v>18</v>
      </c>
      <c r="D165" s="27" t="s">
        <v>3</v>
      </c>
      <c r="E165" s="24"/>
      <c r="F165" s="28"/>
      <c r="G165" s="29" t="s">
        <v>756</v>
      </c>
    </row>
    <row r="166" spans="1:7" ht="399.9" customHeight="1" x14ac:dyDescent="0.3">
      <c r="A166" s="20" t="s">
        <v>5</v>
      </c>
      <c r="B166" s="26" t="s">
        <v>3</v>
      </c>
      <c r="C166" s="23" t="s">
        <v>3</v>
      </c>
      <c r="D166" s="27" t="s">
        <v>3</v>
      </c>
      <c r="E166" s="24"/>
      <c r="F166" s="25"/>
    </row>
    <row r="167" spans="1:7" ht="77.849999999999994" customHeight="1" x14ac:dyDescent="0.3">
      <c r="A167" s="2"/>
      <c r="B167" s="3"/>
      <c r="C167" s="3"/>
      <c r="D167" s="3"/>
      <c r="E167" s="2"/>
      <c r="F167" s="3"/>
    </row>
    <row r="168" spans="1:7" ht="12.75" customHeight="1" x14ac:dyDescent="0.3">
      <c r="E168" s="33" t="s">
        <v>46</v>
      </c>
      <c r="F168" s="34">
        <f>SUM(F153:F167)</f>
        <v>0</v>
      </c>
    </row>
    <row r="169" spans="1:7" ht="12.75" customHeight="1" x14ac:dyDescent="0.3"/>
    <row r="170" spans="1:7" ht="12.75" customHeight="1" x14ac:dyDescent="0.3">
      <c r="A170" s="35" t="s">
        <v>757</v>
      </c>
    </row>
    <row r="171" spans="1:7" ht="12.75" customHeight="1" x14ac:dyDescent="0.3">
      <c r="A171" s="36" t="s">
        <v>3</v>
      </c>
    </row>
    <row r="172" spans="1:7" ht="12.75" customHeight="1" x14ac:dyDescent="0.3"/>
    <row r="173" spans="1:7" ht="12.75" customHeight="1" x14ac:dyDescent="0.3">
      <c r="E173" s="1" t="s">
        <v>678</v>
      </c>
    </row>
    <row r="174" spans="1:7" ht="12.75" customHeight="1" x14ac:dyDescent="0.3">
      <c r="E174" s="1" t="s">
        <v>679</v>
      </c>
    </row>
    <row r="175" spans="1:7" ht="12.75" customHeight="1" x14ac:dyDescent="0.3">
      <c r="E175" s="1" t="s">
        <v>3</v>
      </c>
    </row>
    <row r="176" spans="1:7" ht="12.75" customHeight="1" x14ac:dyDescent="0.3">
      <c r="A176" s="6" t="s">
        <v>4</v>
      </c>
      <c r="B176" s="5"/>
      <c r="C176" s="5"/>
      <c r="D176" s="5"/>
      <c r="E176" s="4"/>
      <c r="F176" s="7" t="s">
        <v>3</v>
      </c>
    </row>
    <row r="177" spans="1:6" x14ac:dyDescent="0.3">
      <c r="A177" s="2"/>
      <c r="B177" s="37" t="s">
        <v>122</v>
      </c>
      <c r="C177" s="3"/>
      <c r="D177" s="3"/>
      <c r="E177" s="2"/>
      <c r="F177" s="3"/>
    </row>
    <row r="178" spans="1:6" x14ac:dyDescent="0.3">
      <c r="A178" s="2"/>
      <c r="B178" s="3"/>
      <c r="C178" s="3"/>
      <c r="D178" s="3"/>
      <c r="E178" s="2"/>
      <c r="F178" s="3"/>
    </row>
    <row r="179" spans="1:6" ht="15.6" x14ac:dyDescent="0.3">
      <c r="A179" s="2"/>
      <c r="B179" s="38" t="s">
        <v>123</v>
      </c>
      <c r="C179" s="3"/>
      <c r="D179" s="3"/>
      <c r="E179" s="2"/>
      <c r="F179" s="39"/>
    </row>
    <row r="180" spans="1:6" x14ac:dyDescent="0.3">
      <c r="A180" s="2"/>
      <c r="B180" s="3"/>
      <c r="C180" s="3"/>
      <c r="D180" s="3"/>
      <c r="E180" s="2"/>
      <c r="F180" s="3"/>
    </row>
    <row r="181" spans="1:6" x14ac:dyDescent="0.3">
      <c r="A181" s="2"/>
      <c r="B181" s="23" t="s">
        <v>758</v>
      </c>
      <c r="C181" s="3"/>
      <c r="D181" s="3"/>
      <c r="E181" s="2"/>
      <c r="F181" s="39">
        <f>Bill4Page1</f>
        <v>0</v>
      </c>
    </row>
    <row r="182" spans="1:6" x14ac:dyDescent="0.3">
      <c r="A182" s="2"/>
      <c r="B182" s="3"/>
      <c r="C182" s="3"/>
      <c r="D182" s="3"/>
      <c r="E182" s="2"/>
      <c r="F182" s="3"/>
    </row>
    <row r="183" spans="1:6" x14ac:dyDescent="0.3">
      <c r="A183" s="2"/>
      <c r="B183" s="23" t="s">
        <v>759</v>
      </c>
      <c r="C183" s="3"/>
      <c r="D183" s="3"/>
      <c r="E183" s="2"/>
      <c r="F183" s="39">
        <f>Bill4Page2</f>
        <v>0</v>
      </c>
    </row>
    <row r="184" spans="1:6" x14ac:dyDescent="0.3">
      <c r="A184" s="2"/>
      <c r="B184" s="3"/>
      <c r="C184" s="3"/>
      <c r="D184" s="3"/>
      <c r="E184" s="2"/>
      <c r="F184" s="3"/>
    </row>
    <row r="185" spans="1:6" x14ac:dyDescent="0.3">
      <c r="A185" s="2"/>
      <c r="B185" s="23" t="s">
        <v>760</v>
      </c>
      <c r="C185" s="3"/>
      <c r="D185" s="3"/>
      <c r="E185" s="2"/>
      <c r="F185" s="39">
        <f>Bill4Page3</f>
        <v>0</v>
      </c>
    </row>
    <row r="186" spans="1:6" x14ac:dyDescent="0.3">
      <c r="A186" s="2"/>
      <c r="B186" s="3"/>
      <c r="C186" s="3"/>
      <c r="D186" s="3"/>
      <c r="E186" s="2"/>
      <c r="F186" s="3"/>
    </row>
    <row r="187" spans="1:6" x14ac:dyDescent="0.3">
      <c r="A187" s="2"/>
      <c r="B187" s="23" t="s">
        <v>761</v>
      </c>
      <c r="C187" s="3"/>
      <c r="D187" s="3"/>
      <c r="E187" s="2"/>
      <c r="F187" s="39">
        <f>Bill4Page4</f>
        <v>0</v>
      </c>
    </row>
    <row r="188" spans="1:6" ht="399.9" customHeight="1" x14ac:dyDescent="0.3">
      <c r="A188" s="2"/>
      <c r="B188" s="3"/>
      <c r="C188" s="3"/>
      <c r="D188" s="3"/>
      <c r="E188" s="2"/>
      <c r="F188" s="3"/>
    </row>
    <row r="189" spans="1:6" ht="90.6" customHeight="1" x14ac:dyDescent="0.3">
      <c r="A189" s="2"/>
      <c r="B189" s="3"/>
      <c r="C189" s="3"/>
      <c r="D189" s="3"/>
      <c r="E189" s="2"/>
      <c r="F189" s="3"/>
    </row>
    <row r="190" spans="1:6" ht="12.75" customHeight="1" x14ac:dyDescent="0.3">
      <c r="E190" s="33" t="s">
        <v>762</v>
      </c>
      <c r="F190" s="34">
        <f>SUM(F179:F189)</f>
        <v>0</v>
      </c>
    </row>
    <row r="191" spans="1:6" ht="12.75" customHeight="1" x14ac:dyDescent="0.3"/>
    <row r="192" spans="1:6" ht="12.75" customHeight="1" x14ac:dyDescent="0.3">
      <c r="A192" s="35" t="s">
        <v>763</v>
      </c>
    </row>
    <row r="193" spans="1:6" ht="12.75" customHeight="1" x14ac:dyDescent="0.3">
      <c r="A193" s="36" t="s">
        <v>3</v>
      </c>
    </row>
    <row r="194" spans="1:6" ht="12.75" customHeight="1" x14ac:dyDescent="0.3"/>
    <row r="195" spans="1:6" ht="12.75" customHeight="1" x14ac:dyDescent="0.3">
      <c r="E195" s="1" t="s">
        <v>678</v>
      </c>
    </row>
    <row r="196" spans="1:6" ht="12.75" customHeight="1" x14ac:dyDescent="0.3">
      <c r="E196" s="1" t="s">
        <v>679</v>
      </c>
    </row>
    <row r="197" spans="1:6" ht="12.75" customHeight="1" x14ac:dyDescent="0.3">
      <c r="E197" s="1" t="s">
        <v>3</v>
      </c>
    </row>
    <row r="198" spans="1:6" ht="12.75" customHeight="1" x14ac:dyDescent="0.3">
      <c r="A198" s="6" t="s">
        <v>4</v>
      </c>
      <c r="B198" s="5"/>
      <c r="C198" s="5"/>
      <c r="D198" s="5"/>
      <c r="E198" s="4"/>
      <c r="F198" s="7" t="s">
        <v>3</v>
      </c>
    </row>
    <row r="199" spans="1:6" ht="17.25" customHeight="1" x14ac:dyDescent="0.3">
      <c r="A199" s="10" t="s">
        <v>5</v>
      </c>
      <c r="B199" s="11" t="s">
        <v>159</v>
      </c>
      <c r="C199" s="12" t="s">
        <v>3</v>
      </c>
      <c r="D199" s="9"/>
      <c r="E199" s="13"/>
      <c r="F199" s="14"/>
    </row>
    <row r="200" spans="1:6" ht="17.25" customHeight="1" x14ac:dyDescent="0.3">
      <c r="A200" s="10" t="s">
        <v>5</v>
      </c>
      <c r="B200" s="11" t="s">
        <v>160</v>
      </c>
      <c r="C200" s="12" t="s">
        <v>3</v>
      </c>
      <c r="D200" s="9"/>
      <c r="E200" s="13"/>
      <c r="F200" s="14"/>
    </row>
    <row r="201" spans="1:6" ht="17.25" customHeight="1" x14ac:dyDescent="0.3">
      <c r="A201" s="10" t="s">
        <v>5</v>
      </c>
      <c r="B201" s="11" t="s">
        <v>3</v>
      </c>
      <c r="C201" s="12" t="s">
        <v>3</v>
      </c>
      <c r="D201" s="9"/>
      <c r="E201" s="13"/>
      <c r="F201" s="14"/>
    </row>
    <row r="202" spans="1:6" ht="15" customHeight="1" x14ac:dyDescent="0.3">
      <c r="A202" s="15" t="s">
        <v>5</v>
      </c>
      <c r="B202" s="16" t="s">
        <v>196</v>
      </c>
      <c r="C202" s="17" t="s">
        <v>3</v>
      </c>
      <c r="D202" s="5"/>
      <c r="E202" s="18"/>
      <c r="F202" s="19"/>
    </row>
    <row r="203" spans="1:6" ht="15" customHeight="1" x14ac:dyDescent="0.3">
      <c r="A203" s="15" t="s">
        <v>5</v>
      </c>
      <c r="B203" s="16" t="s">
        <v>197</v>
      </c>
      <c r="C203" s="17" t="s">
        <v>3</v>
      </c>
      <c r="D203" s="5"/>
      <c r="E203" s="18"/>
      <c r="F203" s="19"/>
    </row>
    <row r="204" spans="1:6" ht="15" customHeight="1" x14ac:dyDescent="0.3">
      <c r="A204" s="15" t="s">
        <v>5</v>
      </c>
      <c r="B204" s="16" t="s">
        <v>3</v>
      </c>
      <c r="C204" s="17" t="s">
        <v>3</v>
      </c>
      <c r="D204" s="5"/>
      <c r="E204" s="18"/>
      <c r="F204" s="19"/>
    </row>
    <row r="205" spans="1:6" ht="14.25" customHeight="1" x14ac:dyDescent="0.3">
      <c r="A205" s="20" t="s">
        <v>5</v>
      </c>
      <c r="B205" s="21" t="s">
        <v>764</v>
      </c>
      <c r="C205" s="23" t="s">
        <v>3</v>
      </c>
      <c r="D205" s="8"/>
      <c r="E205" s="24"/>
      <c r="F205" s="25"/>
    </row>
    <row r="206" spans="1:6" ht="14.25" customHeight="1" x14ac:dyDescent="0.3">
      <c r="A206" s="20" t="s">
        <v>5</v>
      </c>
      <c r="B206" s="21" t="s">
        <v>3</v>
      </c>
      <c r="C206" s="23" t="s">
        <v>3</v>
      </c>
      <c r="D206" s="8"/>
      <c r="E206" s="24"/>
      <c r="F206" s="25"/>
    </row>
    <row r="207" spans="1:6" ht="13.5" customHeight="1" x14ac:dyDescent="0.3">
      <c r="A207" s="20" t="s">
        <v>5</v>
      </c>
      <c r="B207" s="22" t="s">
        <v>765</v>
      </c>
      <c r="C207" s="23" t="s">
        <v>3</v>
      </c>
      <c r="D207" s="8"/>
      <c r="E207" s="24"/>
      <c r="F207" s="25"/>
    </row>
    <row r="208" spans="1:6" ht="13.5" customHeight="1" x14ac:dyDescent="0.3">
      <c r="A208" s="20" t="s">
        <v>5</v>
      </c>
      <c r="B208" s="22" t="s">
        <v>3</v>
      </c>
      <c r="C208" s="23" t="s">
        <v>3</v>
      </c>
      <c r="D208" s="8"/>
      <c r="E208" s="24"/>
      <c r="F208" s="25"/>
    </row>
    <row r="209" spans="1:7" ht="13.5" customHeight="1" x14ac:dyDescent="0.3">
      <c r="A209" s="20" t="s">
        <v>14</v>
      </c>
      <c r="B209" s="26" t="s">
        <v>766</v>
      </c>
      <c r="C209" s="31">
        <v>237</v>
      </c>
      <c r="D209" s="27" t="s">
        <v>65</v>
      </c>
      <c r="E209" s="32"/>
      <c r="F209" s="25">
        <f>ROUND(IF(ISNUMBER(C209), VALUE(C209), 1) * VALUE(E209),2)</f>
        <v>0</v>
      </c>
      <c r="G209" s="29" t="s">
        <v>767</v>
      </c>
    </row>
    <row r="210" spans="1:7" ht="13.5" customHeight="1" x14ac:dyDescent="0.3">
      <c r="A210" s="20" t="s">
        <v>5</v>
      </c>
      <c r="B210" s="26" t="s">
        <v>3</v>
      </c>
      <c r="C210" s="23" t="s">
        <v>3</v>
      </c>
      <c r="D210" s="27" t="s">
        <v>3</v>
      </c>
      <c r="E210" s="24"/>
      <c r="F210" s="25"/>
    </row>
    <row r="211" spans="1:7" ht="13.5" customHeight="1" x14ac:dyDescent="0.3">
      <c r="A211" s="20" t="s">
        <v>20</v>
      </c>
      <c r="B211" s="26" t="s">
        <v>768</v>
      </c>
      <c r="C211" s="31">
        <v>54</v>
      </c>
      <c r="D211" s="27" t="s">
        <v>65</v>
      </c>
      <c r="E211" s="32"/>
      <c r="F211" s="25">
        <f>ROUND(IF(ISNUMBER(C211), VALUE(C211), 1) * VALUE(E211),2)</f>
        <v>0</v>
      </c>
      <c r="G211" s="29" t="s">
        <v>769</v>
      </c>
    </row>
    <row r="212" spans="1:7" ht="13.5" customHeight="1" x14ac:dyDescent="0.3">
      <c r="A212" s="20" t="s">
        <v>5</v>
      </c>
      <c r="B212" s="26" t="s">
        <v>3</v>
      </c>
      <c r="C212" s="23" t="s">
        <v>3</v>
      </c>
      <c r="D212" s="27" t="s">
        <v>3</v>
      </c>
      <c r="E212" s="24"/>
      <c r="F212" s="25"/>
    </row>
    <row r="213" spans="1:7" ht="13.5" customHeight="1" x14ac:dyDescent="0.3">
      <c r="A213" s="20" t="s">
        <v>5</v>
      </c>
      <c r="B213" s="22" t="s">
        <v>770</v>
      </c>
      <c r="C213" s="23" t="s">
        <v>3</v>
      </c>
      <c r="D213" s="8"/>
      <c r="E213" s="24"/>
      <c r="F213" s="25"/>
    </row>
    <row r="214" spans="1:7" ht="13.5" customHeight="1" x14ac:dyDescent="0.3">
      <c r="A214" s="20" t="s">
        <v>5</v>
      </c>
      <c r="B214" s="22" t="s">
        <v>3</v>
      </c>
      <c r="C214" s="23" t="s">
        <v>3</v>
      </c>
      <c r="D214" s="8"/>
      <c r="E214" s="24"/>
      <c r="F214" s="25"/>
    </row>
    <row r="215" spans="1:7" ht="13.5" customHeight="1" x14ac:dyDescent="0.3">
      <c r="A215" s="20" t="s">
        <v>26</v>
      </c>
      <c r="B215" s="26" t="s">
        <v>771</v>
      </c>
      <c r="C215" s="31">
        <v>7</v>
      </c>
      <c r="D215" s="27" t="s">
        <v>65</v>
      </c>
      <c r="E215" s="32"/>
      <c r="F215" s="25">
        <f>ROUND(IF(ISNUMBER(C215), VALUE(C215), 1) * VALUE(E215),2)</f>
        <v>0</v>
      </c>
      <c r="G215" s="29" t="s">
        <v>772</v>
      </c>
    </row>
    <row r="216" spans="1:7" ht="13.5" customHeight="1" x14ac:dyDescent="0.3">
      <c r="A216" s="20" t="s">
        <v>5</v>
      </c>
      <c r="B216" s="26" t="s">
        <v>3</v>
      </c>
      <c r="C216" s="23" t="s">
        <v>3</v>
      </c>
      <c r="D216" s="27" t="s">
        <v>3</v>
      </c>
      <c r="E216" s="24"/>
      <c r="F216" s="25"/>
    </row>
    <row r="217" spans="1:7" ht="14.25" customHeight="1" x14ac:dyDescent="0.3">
      <c r="A217" s="20" t="s">
        <v>5</v>
      </c>
      <c r="B217" s="21" t="s">
        <v>773</v>
      </c>
      <c r="C217" s="23" t="s">
        <v>3</v>
      </c>
      <c r="D217" s="8"/>
      <c r="E217" s="24"/>
      <c r="F217" s="25"/>
    </row>
    <row r="218" spans="1:7" ht="14.25" customHeight="1" x14ac:dyDescent="0.3">
      <c r="A218" s="20" t="s">
        <v>5</v>
      </c>
      <c r="B218" s="21" t="s">
        <v>3</v>
      </c>
      <c r="C218" s="23" t="s">
        <v>3</v>
      </c>
      <c r="D218" s="8"/>
      <c r="E218" s="24"/>
      <c r="F218" s="25"/>
    </row>
    <row r="219" spans="1:7" ht="13.5" customHeight="1" x14ac:dyDescent="0.3">
      <c r="A219" s="20" t="s">
        <v>5</v>
      </c>
      <c r="B219" s="22" t="s">
        <v>199</v>
      </c>
      <c r="C219" s="23" t="s">
        <v>3</v>
      </c>
      <c r="D219" s="8"/>
      <c r="E219" s="24"/>
      <c r="F219" s="25"/>
    </row>
    <row r="220" spans="1:7" ht="13.5" customHeight="1" x14ac:dyDescent="0.3">
      <c r="A220" s="20" t="s">
        <v>5</v>
      </c>
      <c r="B220" s="22" t="s">
        <v>3</v>
      </c>
      <c r="C220" s="23" t="s">
        <v>3</v>
      </c>
      <c r="D220" s="8"/>
      <c r="E220" s="24"/>
      <c r="F220" s="25"/>
    </row>
    <row r="221" spans="1:7" ht="13.5" customHeight="1" x14ac:dyDescent="0.3">
      <c r="A221" s="20" t="s">
        <v>31</v>
      </c>
      <c r="B221" s="26" t="s">
        <v>774</v>
      </c>
      <c r="C221" s="23" t="s">
        <v>3</v>
      </c>
      <c r="D221" s="27" t="s">
        <v>3</v>
      </c>
      <c r="E221" s="24"/>
      <c r="F221" s="25"/>
    </row>
    <row r="222" spans="1:7" ht="13.5" customHeight="1" x14ac:dyDescent="0.3">
      <c r="A222" s="20" t="s">
        <v>5</v>
      </c>
      <c r="B222" s="26" t="s">
        <v>775</v>
      </c>
      <c r="C222" s="31">
        <v>22</v>
      </c>
      <c r="D222" s="27" t="s">
        <v>65</v>
      </c>
      <c r="E222" s="32"/>
      <c r="F222" s="25">
        <f>ROUND(IF(ISNUMBER(C222), VALUE(C222), 1) * VALUE(E222),2)</f>
        <v>0</v>
      </c>
      <c r="G222" s="29" t="s">
        <v>776</v>
      </c>
    </row>
    <row r="223" spans="1:7" ht="13.5" customHeight="1" x14ac:dyDescent="0.3">
      <c r="A223" s="20" t="s">
        <v>5</v>
      </c>
      <c r="B223" s="26" t="s">
        <v>3</v>
      </c>
      <c r="C223" s="23" t="s">
        <v>3</v>
      </c>
      <c r="D223" s="27" t="s">
        <v>3</v>
      </c>
      <c r="E223" s="24"/>
      <c r="F223" s="25"/>
    </row>
    <row r="224" spans="1:7" ht="14.25" customHeight="1" x14ac:dyDescent="0.3">
      <c r="A224" s="20" t="s">
        <v>5</v>
      </c>
      <c r="B224" s="21" t="s">
        <v>777</v>
      </c>
      <c r="C224" s="23" t="s">
        <v>3</v>
      </c>
      <c r="D224" s="8"/>
      <c r="E224" s="24"/>
      <c r="F224" s="25"/>
    </row>
    <row r="225" spans="1:7" ht="14.25" customHeight="1" x14ac:dyDescent="0.3">
      <c r="A225" s="20" t="s">
        <v>5</v>
      </c>
      <c r="B225" s="21" t="s">
        <v>3</v>
      </c>
      <c r="C225" s="23" t="s">
        <v>3</v>
      </c>
      <c r="D225" s="8"/>
      <c r="E225" s="24"/>
      <c r="F225" s="25"/>
    </row>
    <row r="226" spans="1:7" ht="13.5" customHeight="1" x14ac:dyDescent="0.3">
      <c r="A226" s="20" t="s">
        <v>5</v>
      </c>
      <c r="B226" s="22" t="s">
        <v>765</v>
      </c>
      <c r="C226" s="23" t="s">
        <v>3</v>
      </c>
      <c r="D226" s="8"/>
      <c r="E226" s="24"/>
      <c r="F226" s="25"/>
    </row>
    <row r="227" spans="1:7" ht="13.5" customHeight="1" x14ac:dyDescent="0.3">
      <c r="A227" s="20" t="s">
        <v>5</v>
      </c>
      <c r="B227" s="22" t="s">
        <v>3</v>
      </c>
      <c r="C227" s="23" t="s">
        <v>3</v>
      </c>
      <c r="D227" s="8"/>
      <c r="E227" s="24"/>
      <c r="F227" s="25"/>
    </row>
    <row r="228" spans="1:7" ht="13.5" customHeight="1" x14ac:dyDescent="0.3">
      <c r="A228" s="20" t="s">
        <v>36</v>
      </c>
      <c r="B228" s="26" t="s">
        <v>778</v>
      </c>
      <c r="C228" s="31">
        <v>59</v>
      </c>
      <c r="D228" s="27" t="s">
        <v>34</v>
      </c>
      <c r="E228" s="32"/>
      <c r="F228" s="25">
        <f>ROUND(IF(ISNUMBER(C228), VALUE(C228), 1) * VALUE(E228),2)</f>
        <v>0</v>
      </c>
      <c r="G228" s="29" t="s">
        <v>779</v>
      </c>
    </row>
    <row r="229" spans="1:7" ht="13.5" customHeight="1" x14ac:dyDescent="0.3">
      <c r="A229" s="20" t="s">
        <v>5</v>
      </c>
      <c r="B229" s="26" t="s">
        <v>3</v>
      </c>
      <c r="C229" s="23" t="s">
        <v>3</v>
      </c>
      <c r="D229" s="27" t="s">
        <v>3</v>
      </c>
      <c r="E229" s="24"/>
      <c r="F229" s="25"/>
    </row>
    <row r="230" spans="1:7" ht="14.25" customHeight="1" x14ac:dyDescent="0.3">
      <c r="A230" s="20" t="s">
        <v>5</v>
      </c>
      <c r="B230" s="21" t="s">
        <v>780</v>
      </c>
      <c r="C230" s="23" t="s">
        <v>3</v>
      </c>
      <c r="D230" s="8"/>
      <c r="E230" s="24"/>
      <c r="F230" s="25"/>
    </row>
    <row r="231" spans="1:7" ht="14.25" customHeight="1" x14ac:dyDescent="0.3">
      <c r="A231" s="20" t="s">
        <v>5</v>
      </c>
      <c r="B231" s="21" t="s">
        <v>3</v>
      </c>
      <c r="C231" s="23" t="s">
        <v>3</v>
      </c>
      <c r="D231" s="8"/>
      <c r="E231" s="24"/>
      <c r="F231" s="25"/>
    </row>
    <row r="232" spans="1:7" ht="13.5" customHeight="1" x14ac:dyDescent="0.3">
      <c r="A232" s="20" t="s">
        <v>5</v>
      </c>
      <c r="B232" s="22" t="s">
        <v>765</v>
      </c>
      <c r="C232" s="23" t="s">
        <v>3</v>
      </c>
      <c r="D232" s="8"/>
      <c r="E232" s="24"/>
      <c r="F232" s="25"/>
    </row>
    <row r="233" spans="1:7" ht="13.5" customHeight="1" x14ac:dyDescent="0.3">
      <c r="A233" s="20" t="s">
        <v>5</v>
      </c>
      <c r="B233" s="22" t="s">
        <v>3</v>
      </c>
      <c r="C233" s="23" t="s">
        <v>3</v>
      </c>
      <c r="D233" s="8"/>
      <c r="E233" s="24"/>
      <c r="F233" s="25"/>
    </row>
    <row r="234" spans="1:7" ht="13.5" customHeight="1" x14ac:dyDescent="0.3">
      <c r="A234" s="20" t="s">
        <v>39</v>
      </c>
      <c r="B234" s="26" t="s">
        <v>781</v>
      </c>
      <c r="C234" s="31">
        <v>114</v>
      </c>
      <c r="D234" s="27" t="s">
        <v>34</v>
      </c>
      <c r="E234" s="32"/>
      <c r="F234" s="25">
        <f>ROUND(IF(ISNUMBER(C234), VALUE(C234), 1) * VALUE(E234),2)</f>
        <v>0</v>
      </c>
      <c r="G234" s="29" t="s">
        <v>782</v>
      </c>
    </row>
    <row r="235" spans="1:7" ht="150" customHeight="1" x14ac:dyDescent="0.3">
      <c r="A235" s="20" t="s">
        <v>5</v>
      </c>
      <c r="B235" s="26" t="s">
        <v>3</v>
      </c>
      <c r="C235" s="23" t="s">
        <v>3</v>
      </c>
      <c r="D235" s="27" t="s">
        <v>3</v>
      </c>
      <c r="E235" s="24"/>
      <c r="F235" s="25"/>
    </row>
    <row r="236" spans="1:7" ht="12.75" customHeight="1" x14ac:dyDescent="0.3">
      <c r="E236" s="33" t="s">
        <v>46</v>
      </c>
      <c r="F236" s="34">
        <f>SUM(F199:F235)</f>
        <v>0</v>
      </c>
    </row>
    <row r="237" spans="1:7" ht="12.75" customHeight="1" x14ac:dyDescent="0.3"/>
    <row r="238" spans="1:7" ht="12.75" customHeight="1" x14ac:dyDescent="0.3">
      <c r="A238" s="35" t="s">
        <v>783</v>
      </c>
    </row>
    <row r="239" spans="1:7" ht="12.75" customHeight="1" x14ac:dyDescent="0.3">
      <c r="A239" s="36" t="s">
        <v>3</v>
      </c>
    </row>
    <row r="240" spans="1:7" ht="12.75" customHeight="1" x14ac:dyDescent="0.3"/>
    <row r="241" spans="1:7" ht="12.75" customHeight="1" x14ac:dyDescent="0.3">
      <c r="E241" s="1" t="s">
        <v>678</v>
      </c>
    </row>
    <row r="242" spans="1:7" ht="12.75" customHeight="1" x14ac:dyDescent="0.3">
      <c r="E242" s="1" t="s">
        <v>679</v>
      </c>
    </row>
    <row r="243" spans="1:7" ht="12.75" customHeight="1" x14ac:dyDescent="0.3">
      <c r="E243" s="1" t="s">
        <v>3</v>
      </c>
    </row>
    <row r="244" spans="1:7" ht="12.75" customHeight="1" x14ac:dyDescent="0.3">
      <c r="A244" s="6" t="s">
        <v>4</v>
      </c>
      <c r="B244" s="5"/>
      <c r="C244" s="5"/>
      <c r="D244" s="5"/>
      <c r="E244" s="4"/>
      <c r="F244" s="7" t="s">
        <v>3</v>
      </c>
    </row>
    <row r="245" spans="1:7" ht="14.25" customHeight="1" x14ac:dyDescent="0.3">
      <c r="A245" s="20" t="s">
        <v>5</v>
      </c>
      <c r="B245" s="21" t="s">
        <v>784</v>
      </c>
      <c r="C245" s="23" t="s">
        <v>3</v>
      </c>
      <c r="D245" s="8"/>
      <c r="E245" s="24"/>
      <c r="F245" s="25"/>
    </row>
    <row r="246" spans="1:7" ht="14.25" customHeight="1" x14ac:dyDescent="0.3">
      <c r="A246" s="20" t="s">
        <v>5</v>
      </c>
      <c r="B246" s="21" t="s">
        <v>785</v>
      </c>
      <c r="C246" s="23" t="s">
        <v>3</v>
      </c>
      <c r="D246" s="8"/>
      <c r="E246" s="24"/>
      <c r="F246" s="25"/>
    </row>
    <row r="247" spans="1:7" ht="14.25" customHeight="1" x14ac:dyDescent="0.3">
      <c r="A247" s="20" t="s">
        <v>5</v>
      </c>
      <c r="B247" s="21" t="s">
        <v>3</v>
      </c>
      <c r="C247" s="23" t="s">
        <v>3</v>
      </c>
      <c r="D247" s="8"/>
      <c r="E247" s="24"/>
      <c r="F247" s="25"/>
    </row>
    <row r="248" spans="1:7" ht="13.5" customHeight="1" x14ac:dyDescent="0.3">
      <c r="A248" s="20" t="s">
        <v>5</v>
      </c>
      <c r="B248" s="22" t="s">
        <v>786</v>
      </c>
      <c r="C248" s="23" t="s">
        <v>3</v>
      </c>
      <c r="D248" s="8"/>
      <c r="E248" s="24"/>
      <c r="F248" s="25"/>
    </row>
    <row r="249" spans="1:7" ht="13.5" customHeight="1" x14ac:dyDescent="0.3">
      <c r="A249" s="20" t="s">
        <v>5</v>
      </c>
      <c r="B249" s="22" t="s">
        <v>3</v>
      </c>
      <c r="C249" s="23" t="s">
        <v>3</v>
      </c>
      <c r="D249" s="8"/>
      <c r="E249" s="24"/>
      <c r="F249" s="25"/>
    </row>
    <row r="250" spans="1:7" ht="13.5" customHeight="1" x14ac:dyDescent="0.3">
      <c r="A250" s="20" t="s">
        <v>14</v>
      </c>
      <c r="B250" s="26" t="s">
        <v>787</v>
      </c>
      <c r="C250" s="31">
        <v>38</v>
      </c>
      <c r="D250" s="27" t="s">
        <v>84</v>
      </c>
      <c r="E250" s="32"/>
      <c r="F250" s="25">
        <f>ROUND(IF(ISNUMBER(C250), VALUE(C250), 1) * VALUE(E250),2)</f>
        <v>0</v>
      </c>
      <c r="G250" s="29" t="s">
        <v>788</v>
      </c>
    </row>
    <row r="251" spans="1:7" ht="399.9" customHeight="1" x14ac:dyDescent="0.3">
      <c r="A251" s="20" t="s">
        <v>5</v>
      </c>
      <c r="B251" s="26" t="s">
        <v>3</v>
      </c>
      <c r="C251" s="23" t="s">
        <v>3</v>
      </c>
      <c r="D251" s="27" t="s">
        <v>3</v>
      </c>
      <c r="E251" s="24"/>
      <c r="F251" s="25"/>
    </row>
    <row r="252" spans="1:7" ht="174.6" customHeight="1" x14ac:dyDescent="0.3">
      <c r="A252" s="2"/>
      <c r="B252" s="3"/>
      <c r="C252" s="3"/>
      <c r="D252" s="3"/>
      <c r="E252" s="2"/>
      <c r="F252" s="3"/>
    </row>
    <row r="253" spans="1:7" ht="12.75" customHeight="1" x14ac:dyDescent="0.3">
      <c r="E253" s="33" t="s">
        <v>46</v>
      </c>
      <c r="F253" s="34">
        <f>SUM(F245:F252)</f>
        <v>0</v>
      </c>
    </row>
    <row r="254" spans="1:7" ht="12.75" customHeight="1" x14ac:dyDescent="0.3"/>
    <row r="255" spans="1:7" ht="12.75" customHeight="1" x14ac:dyDescent="0.3">
      <c r="A255" s="35" t="s">
        <v>789</v>
      </c>
    </row>
    <row r="256" spans="1:7" ht="12.75" customHeight="1" x14ac:dyDescent="0.3">
      <c r="A256" s="36" t="s">
        <v>3</v>
      </c>
    </row>
    <row r="257" spans="1:6" ht="12.75" customHeight="1" x14ac:dyDescent="0.3"/>
    <row r="258" spans="1:6" ht="12.75" customHeight="1" x14ac:dyDescent="0.3">
      <c r="E258" s="1" t="s">
        <v>678</v>
      </c>
    </row>
    <row r="259" spans="1:6" ht="12.75" customHeight="1" x14ac:dyDescent="0.3">
      <c r="E259" s="1" t="s">
        <v>679</v>
      </c>
    </row>
    <row r="260" spans="1:6" ht="12.75" customHeight="1" x14ac:dyDescent="0.3">
      <c r="E260" s="1" t="s">
        <v>3</v>
      </c>
    </row>
    <row r="261" spans="1:6" ht="12.75" customHeight="1" x14ac:dyDescent="0.3">
      <c r="A261" s="6" t="s">
        <v>4</v>
      </c>
      <c r="B261" s="5"/>
      <c r="C261" s="5"/>
      <c r="D261" s="5"/>
      <c r="E261" s="4"/>
      <c r="F261" s="7" t="s">
        <v>3</v>
      </c>
    </row>
    <row r="262" spans="1:6" x14ac:dyDescent="0.3">
      <c r="A262" s="2"/>
      <c r="B262" s="37" t="s">
        <v>206</v>
      </c>
      <c r="C262" s="3"/>
      <c r="D262" s="3"/>
      <c r="E262" s="2"/>
      <c r="F262" s="3"/>
    </row>
    <row r="263" spans="1:6" x14ac:dyDescent="0.3">
      <c r="A263" s="2"/>
      <c r="B263" s="3"/>
      <c r="C263" s="3"/>
      <c r="D263" s="3"/>
      <c r="E263" s="2"/>
      <c r="F263" s="3"/>
    </row>
    <row r="264" spans="1:6" ht="15.6" x14ac:dyDescent="0.3">
      <c r="A264" s="2"/>
      <c r="B264" s="38" t="s">
        <v>123</v>
      </c>
      <c r="C264" s="3"/>
      <c r="D264" s="3"/>
      <c r="E264" s="2"/>
      <c r="F264" s="39"/>
    </row>
    <row r="265" spans="1:6" x14ac:dyDescent="0.3">
      <c r="A265" s="2"/>
      <c r="B265" s="3"/>
      <c r="C265" s="3"/>
      <c r="D265" s="3"/>
      <c r="E265" s="2"/>
      <c r="F265" s="3"/>
    </row>
    <row r="266" spans="1:6" x14ac:dyDescent="0.3">
      <c r="A266" s="2"/>
      <c r="B266" s="23" t="s">
        <v>790</v>
      </c>
      <c r="C266" s="3"/>
      <c r="D266" s="3"/>
      <c r="E266" s="2"/>
      <c r="F266" s="39">
        <f>Bill4Page6</f>
        <v>0</v>
      </c>
    </row>
    <row r="267" spans="1:6" x14ac:dyDescent="0.3">
      <c r="A267" s="2"/>
      <c r="B267" s="3"/>
      <c r="C267" s="3"/>
      <c r="D267" s="3"/>
      <c r="E267" s="2"/>
      <c r="F267" s="3"/>
    </row>
    <row r="268" spans="1:6" x14ac:dyDescent="0.3">
      <c r="A268" s="2"/>
      <c r="B268" s="23" t="s">
        <v>791</v>
      </c>
      <c r="C268" s="3"/>
      <c r="D268" s="3"/>
      <c r="E268" s="2"/>
      <c r="F268" s="39">
        <f>Bill4Page7</f>
        <v>0</v>
      </c>
    </row>
    <row r="269" spans="1:6" ht="399.9" customHeight="1" x14ac:dyDescent="0.3">
      <c r="A269" s="2"/>
      <c r="B269" s="3"/>
      <c r="C269" s="3"/>
      <c r="D269" s="3"/>
      <c r="E269" s="2"/>
      <c r="F269" s="3"/>
    </row>
    <row r="270" spans="1:6" ht="150.6" customHeight="1" x14ac:dyDescent="0.3">
      <c r="A270" s="2"/>
      <c r="B270" s="3"/>
      <c r="C270" s="3"/>
      <c r="D270" s="3"/>
      <c r="E270" s="2"/>
      <c r="F270" s="3"/>
    </row>
    <row r="271" spans="1:6" ht="12.75" customHeight="1" x14ac:dyDescent="0.3">
      <c r="E271" s="33" t="s">
        <v>792</v>
      </c>
      <c r="F271" s="34">
        <f>SUM(F264:F270)</f>
        <v>0</v>
      </c>
    </row>
    <row r="272" spans="1:6" ht="12.75" customHeight="1" x14ac:dyDescent="0.3"/>
    <row r="273" spans="1:6" ht="12.75" customHeight="1" x14ac:dyDescent="0.3">
      <c r="A273" s="35" t="s">
        <v>793</v>
      </c>
    </row>
    <row r="274" spans="1:6" ht="12.75" customHeight="1" x14ac:dyDescent="0.3">
      <c r="A274" s="36" t="s">
        <v>3</v>
      </c>
    </row>
    <row r="275" spans="1:6" ht="12.75" customHeight="1" x14ac:dyDescent="0.3"/>
    <row r="276" spans="1:6" ht="12.75" customHeight="1" x14ac:dyDescent="0.3">
      <c r="E276" s="1" t="s">
        <v>678</v>
      </c>
    </row>
    <row r="277" spans="1:6" ht="12.75" customHeight="1" x14ac:dyDescent="0.3">
      <c r="E277" s="1" t="s">
        <v>679</v>
      </c>
    </row>
    <row r="278" spans="1:6" ht="12.75" customHeight="1" x14ac:dyDescent="0.3">
      <c r="E278" s="1" t="s">
        <v>3</v>
      </c>
    </row>
    <row r="279" spans="1:6" ht="12.75" customHeight="1" x14ac:dyDescent="0.3">
      <c r="A279" s="6" t="s">
        <v>4</v>
      </c>
      <c r="B279" s="5"/>
      <c r="C279" s="5"/>
      <c r="D279" s="5"/>
      <c r="E279" s="4"/>
      <c r="F279" s="7" t="s">
        <v>3</v>
      </c>
    </row>
    <row r="280" spans="1:6" ht="17.25" customHeight="1" x14ac:dyDescent="0.3">
      <c r="A280" s="10" t="s">
        <v>5</v>
      </c>
      <c r="B280" s="11" t="s">
        <v>211</v>
      </c>
      <c r="C280" s="12" t="s">
        <v>3</v>
      </c>
      <c r="D280" s="9"/>
      <c r="E280" s="13"/>
      <c r="F280" s="14"/>
    </row>
    <row r="281" spans="1:6" ht="17.25" customHeight="1" x14ac:dyDescent="0.3">
      <c r="A281" s="10" t="s">
        <v>5</v>
      </c>
      <c r="B281" s="11" t="s">
        <v>212</v>
      </c>
      <c r="C281" s="12" t="s">
        <v>3</v>
      </c>
      <c r="D281" s="9"/>
      <c r="E281" s="13"/>
      <c r="F281" s="14"/>
    </row>
    <row r="282" spans="1:6" ht="17.25" customHeight="1" x14ac:dyDescent="0.3">
      <c r="A282" s="10" t="s">
        <v>5</v>
      </c>
      <c r="B282" s="11" t="s">
        <v>3</v>
      </c>
      <c r="C282" s="12" t="s">
        <v>3</v>
      </c>
      <c r="D282" s="9"/>
      <c r="E282" s="13"/>
      <c r="F282" s="14"/>
    </row>
    <row r="283" spans="1:6" ht="15" customHeight="1" x14ac:dyDescent="0.3">
      <c r="A283" s="15" t="s">
        <v>5</v>
      </c>
      <c r="B283" s="16" t="s">
        <v>213</v>
      </c>
      <c r="C283" s="17" t="s">
        <v>3</v>
      </c>
      <c r="D283" s="5"/>
      <c r="E283" s="18"/>
      <c r="F283" s="19"/>
    </row>
    <row r="284" spans="1:6" ht="15" customHeight="1" x14ac:dyDescent="0.3">
      <c r="A284" s="15" t="s">
        <v>5</v>
      </c>
      <c r="B284" s="16" t="s">
        <v>214</v>
      </c>
      <c r="C284" s="17" t="s">
        <v>3</v>
      </c>
      <c r="D284" s="5"/>
      <c r="E284" s="18"/>
      <c r="F284" s="19"/>
    </row>
    <row r="285" spans="1:6" ht="15" customHeight="1" x14ac:dyDescent="0.3">
      <c r="A285" s="15" t="s">
        <v>5</v>
      </c>
      <c r="B285" s="16" t="s">
        <v>3</v>
      </c>
      <c r="C285" s="17" t="s">
        <v>3</v>
      </c>
      <c r="D285" s="5"/>
      <c r="E285" s="18"/>
      <c r="F285" s="19"/>
    </row>
    <row r="286" spans="1:6" ht="14.25" customHeight="1" x14ac:dyDescent="0.3">
      <c r="A286" s="20" t="s">
        <v>5</v>
      </c>
      <c r="B286" s="21" t="s">
        <v>251</v>
      </c>
      <c r="C286" s="23" t="s">
        <v>3</v>
      </c>
      <c r="D286" s="8"/>
      <c r="E286" s="24"/>
      <c r="F286" s="25"/>
    </row>
    <row r="287" spans="1:6" ht="14.25" customHeight="1" x14ac:dyDescent="0.3">
      <c r="A287" s="20" t="s">
        <v>5</v>
      </c>
      <c r="B287" s="21" t="s">
        <v>794</v>
      </c>
      <c r="C287" s="23" t="s">
        <v>3</v>
      </c>
      <c r="D287" s="8"/>
      <c r="E287" s="24"/>
      <c r="F287" s="25"/>
    </row>
    <row r="288" spans="1:6" ht="14.25" customHeight="1" x14ac:dyDescent="0.3">
      <c r="A288" s="20" t="s">
        <v>5</v>
      </c>
      <c r="B288" s="21" t="s">
        <v>795</v>
      </c>
      <c r="C288" s="23" t="s">
        <v>3</v>
      </c>
      <c r="D288" s="8"/>
      <c r="E288" s="24"/>
      <c r="F288" s="25"/>
    </row>
    <row r="289" spans="1:7" ht="14.25" customHeight="1" x14ac:dyDescent="0.3">
      <c r="A289" s="20" t="s">
        <v>5</v>
      </c>
      <c r="B289" s="21" t="s">
        <v>796</v>
      </c>
      <c r="C289" s="23" t="s">
        <v>3</v>
      </c>
      <c r="D289" s="8"/>
      <c r="E289" s="24"/>
      <c r="F289" s="25"/>
    </row>
    <row r="290" spans="1:7" ht="14.25" customHeight="1" x14ac:dyDescent="0.3">
      <c r="A290" s="20" t="s">
        <v>5</v>
      </c>
      <c r="B290" s="21" t="s">
        <v>289</v>
      </c>
      <c r="C290" s="23" t="s">
        <v>3</v>
      </c>
      <c r="D290" s="8"/>
      <c r="E290" s="24"/>
      <c r="F290" s="25"/>
    </row>
    <row r="291" spans="1:7" ht="14.25" customHeight="1" x14ac:dyDescent="0.3">
      <c r="A291" s="20" t="s">
        <v>5</v>
      </c>
      <c r="B291" s="21" t="s">
        <v>3</v>
      </c>
      <c r="C291" s="23" t="s">
        <v>3</v>
      </c>
      <c r="D291" s="8"/>
      <c r="E291" s="24"/>
      <c r="F291" s="25"/>
    </row>
    <row r="292" spans="1:7" ht="13.5" customHeight="1" x14ac:dyDescent="0.3">
      <c r="A292" s="20" t="s">
        <v>5</v>
      </c>
      <c r="B292" s="22" t="s">
        <v>243</v>
      </c>
      <c r="C292" s="23" t="s">
        <v>3</v>
      </c>
      <c r="D292" s="8"/>
      <c r="E292" s="24"/>
      <c r="F292" s="25"/>
    </row>
    <row r="293" spans="1:7" ht="13.5" customHeight="1" x14ac:dyDescent="0.3">
      <c r="A293" s="20" t="s">
        <v>5</v>
      </c>
      <c r="B293" s="22" t="s">
        <v>3</v>
      </c>
      <c r="C293" s="23" t="s">
        <v>3</v>
      </c>
      <c r="D293" s="8"/>
      <c r="E293" s="24"/>
      <c r="F293" s="25"/>
    </row>
    <row r="294" spans="1:7" ht="13.5" customHeight="1" x14ac:dyDescent="0.3">
      <c r="A294" s="20" t="s">
        <v>14</v>
      </c>
      <c r="B294" s="26" t="s">
        <v>797</v>
      </c>
      <c r="C294" s="31">
        <v>1</v>
      </c>
      <c r="D294" s="27" t="s">
        <v>65</v>
      </c>
      <c r="E294" s="32"/>
      <c r="F294" s="25">
        <f>ROUND(IF(ISNUMBER(C294), VALUE(C294), 1) * VALUE(E294),2)</f>
        <v>0</v>
      </c>
      <c r="G294" s="29" t="s">
        <v>798</v>
      </c>
    </row>
    <row r="295" spans="1:7" ht="13.5" customHeight="1" x14ac:dyDescent="0.3">
      <c r="A295" s="20" t="s">
        <v>5</v>
      </c>
      <c r="B295" s="26" t="s">
        <v>3</v>
      </c>
      <c r="C295" s="23" t="s">
        <v>3</v>
      </c>
      <c r="D295" s="27" t="s">
        <v>3</v>
      </c>
      <c r="E295" s="24"/>
      <c r="F295" s="25"/>
    </row>
    <row r="296" spans="1:7" ht="13.5" customHeight="1" x14ac:dyDescent="0.3">
      <c r="A296" s="20" t="s">
        <v>20</v>
      </c>
      <c r="B296" s="26" t="s">
        <v>799</v>
      </c>
      <c r="C296" s="31">
        <v>38</v>
      </c>
      <c r="D296" s="27" t="s">
        <v>65</v>
      </c>
      <c r="E296" s="32"/>
      <c r="F296" s="25">
        <f>ROUND(IF(ISNUMBER(C296), VALUE(C296), 1) * VALUE(E296),2)</f>
        <v>0</v>
      </c>
      <c r="G296" s="29" t="s">
        <v>800</v>
      </c>
    </row>
    <row r="297" spans="1:7" ht="13.5" customHeight="1" x14ac:dyDescent="0.3">
      <c r="A297" s="20" t="s">
        <v>5</v>
      </c>
      <c r="B297" s="26" t="s">
        <v>3</v>
      </c>
      <c r="C297" s="23" t="s">
        <v>3</v>
      </c>
      <c r="D297" s="27" t="s">
        <v>3</v>
      </c>
      <c r="E297" s="24"/>
      <c r="F297" s="25"/>
    </row>
    <row r="298" spans="1:7" ht="14.25" customHeight="1" x14ac:dyDescent="0.3">
      <c r="A298" s="20" t="s">
        <v>5</v>
      </c>
      <c r="B298" s="21" t="s">
        <v>801</v>
      </c>
      <c r="C298" s="23" t="s">
        <v>3</v>
      </c>
      <c r="D298" s="8"/>
      <c r="E298" s="24"/>
      <c r="F298" s="25"/>
    </row>
    <row r="299" spans="1:7" ht="14.25" customHeight="1" x14ac:dyDescent="0.3">
      <c r="A299" s="20" t="s">
        <v>5</v>
      </c>
      <c r="B299" s="21" t="s">
        <v>802</v>
      </c>
      <c r="C299" s="23" t="s">
        <v>3</v>
      </c>
      <c r="D299" s="8"/>
      <c r="E299" s="24"/>
      <c r="F299" s="25"/>
    </row>
    <row r="300" spans="1:7" ht="14.25" customHeight="1" x14ac:dyDescent="0.3">
      <c r="A300" s="20" t="s">
        <v>5</v>
      </c>
      <c r="B300" s="21" t="s">
        <v>803</v>
      </c>
      <c r="C300" s="23" t="s">
        <v>3</v>
      </c>
      <c r="D300" s="8"/>
      <c r="E300" s="24"/>
      <c r="F300" s="25"/>
    </row>
    <row r="301" spans="1:7" ht="14.25" customHeight="1" x14ac:dyDescent="0.3">
      <c r="A301" s="20" t="s">
        <v>5</v>
      </c>
      <c r="B301" s="21" t="s">
        <v>804</v>
      </c>
      <c r="C301" s="23" t="s">
        <v>3</v>
      </c>
      <c r="D301" s="8"/>
      <c r="E301" s="24"/>
      <c r="F301" s="25"/>
    </row>
    <row r="302" spans="1:7" ht="14.25" customHeight="1" x14ac:dyDescent="0.3">
      <c r="A302" s="20" t="s">
        <v>5</v>
      </c>
      <c r="B302" s="21" t="s">
        <v>805</v>
      </c>
      <c r="C302" s="23" t="s">
        <v>3</v>
      </c>
      <c r="D302" s="8"/>
      <c r="E302" s="24"/>
      <c r="F302" s="25"/>
    </row>
    <row r="303" spans="1:7" ht="14.25" customHeight="1" x14ac:dyDescent="0.3">
      <c r="A303" s="20" t="s">
        <v>5</v>
      </c>
      <c r="B303" s="21" t="s">
        <v>3</v>
      </c>
      <c r="C303" s="23" t="s">
        <v>3</v>
      </c>
      <c r="D303" s="8"/>
      <c r="E303" s="24"/>
      <c r="F303" s="25"/>
    </row>
    <row r="304" spans="1:7" ht="13.5" customHeight="1" x14ac:dyDescent="0.3">
      <c r="A304" s="20" t="s">
        <v>5</v>
      </c>
      <c r="B304" s="22" t="s">
        <v>806</v>
      </c>
      <c r="C304" s="23" t="s">
        <v>3</v>
      </c>
      <c r="D304" s="8"/>
      <c r="E304" s="24"/>
      <c r="F304" s="25"/>
    </row>
    <row r="305" spans="1:7" ht="13.5" customHeight="1" x14ac:dyDescent="0.3">
      <c r="A305" s="20" t="s">
        <v>5</v>
      </c>
      <c r="B305" s="22" t="s">
        <v>3</v>
      </c>
      <c r="C305" s="23" t="s">
        <v>3</v>
      </c>
      <c r="D305" s="8"/>
      <c r="E305" s="24"/>
      <c r="F305" s="25"/>
    </row>
    <row r="306" spans="1:7" ht="13.5" customHeight="1" x14ac:dyDescent="0.3">
      <c r="A306" s="20" t="s">
        <v>26</v>
      </c>
      <c r="B306" s="26" t="s">
        <v>807</v>
      </c>
      <c r="C306" s="23" t="s">
        <v>3</v>
      </c>
      <c r="D306" s="27" t="s">
        <v>3</v>
      </c>
      <c r="E306" s="24"/>
      <c r="F306" s="25"/>
    </row>
    <row r="307" spans="1:7" ht="13.5" customHeight="1" x14ac:dyDescent="0.3">
      <c r="A307" s="20" t="s">
        <v>5</v>
      </c>
      <c r="B307" s="26" t="s">
        <v>808</v>
      </c>
      <c r="C307" s="31">
        <v>11</v>
      </c>
      <c r="D307" s="27" t="s">
        <v>34</v>
      </c>
      <c r="E307" s="32"/>
      <c r="F307" s="25">
        <f>ROUND(IF(ISNUMBER(C307), VALUE(C307), 1) * VALUE(E307),2)</f>
        <v>0</v>
      </c>
      <c r="G307" s="29" t="s">
        <v>809</v>
      </c>
    </row>
    <row r="308" spans="1:7" ht="13.5" customHeight="1" x14ac:dyDescent="0.3">
      <c r="A308" s="20" t="s">
        <v>5</v>
      </c>
      <c r="B308" s="26" t="s">
        <v>3</v>
      </c>
      <c r="C308" s="23" t="s">
        <v>3</v>
      </c>
      <c r="D308" s="27" t="s">
        <v>3</v>
      </c>
      <c r="E308" s="24"/>
      <c r="F308" s="25"/>
    </row>
    <row r="309" spans="1:7" ht="13.5" customHeight="1" x14ac:dyDescent="0.3">
      <c r="A309" s="20" t="s">
        <v>31</v>
      </c>
      <c r="B309" s="26" t="s">
        <v>810</v>
      </c>
      <c r="C309" s="23" t="s">
        <v>3</v>
      </c>
      <c r="D309" s="27" t="s">
        <v>3</v>
      </c>
      <c r="E309" s="24"/>
      <c r="F309" s="25"/>
    </row>
    <row r="310" spans="1:7" ht="13.5" customHeight="1" x14ac:dyDescent="0.3">
      <c r="A310" s="20" t="s">
        <v>5</v>
      </c>
      <c r="B310" s="26" t="s">
        <v>808</v>
      </c>
      <c r="C310" s="31">
        <v>11</v>
      </c>
      <c r="D310" s="27" t="s">
        <v>34</v>
      </c>
      <c r="E310" s="32"/>
      <c r="F310" s="25">
        <f>ROUND(IF(ISNUMBER(C310), VALUE(C310), 1) * VALUE(E310),2)</f>
        <v>0</v>
      </c>
      <c r="G310" s="29" t="s">
        <v>811</v>
      </c>
    </row>
    <row r="311" spans="1:7" ht="13.5" customHeight="1" x14ac:dyDescent="0.3">
      <c r="A311" s="20" t="s">
        <v>5</v>
      </c>
      <c r="B311" s="26" t="s">
        <v>3</v>
      </c>
      <c r="C311" s="23" t="s">
        <v>3</v>
      </c>
      <c r="D311" s="27" t="s">
        <v>3</v>
      </c>
      <c r="E311" s="24"/>
      <c r="F311" s="25"/>
    </row>
    <row r="312" spans="1:7" ht="14.25" customHeight="1" x14ac:dyDescent="0.3">
      <c r="A312" s="20" t="s">
        <v>5</v>
      </c>
      <c r="B312" s="21" t="s">
        <v>266</v>
      </c>
      <c r="C312" s="23" t="s">
        <v>3</v>
      </c>
      <c r="D312" s="8"/>
      <c r="E312" s="24"/>
      <c r="F312" s="25"/>
    </row>
    <row r="313" spans="1:7" ht="14.25" customHeight="1" x14ac:dyDescent="0.3">
      <c r="A313" s="20" t="s">
        <v>5</v>
      </c>
      <c r="B313" s="21" t="s">
        <v>267</v>
      </c>
      <c r="C313" s="23" t="s">
        <v>3</v>
      </c>
      <c r="D313" s="8"/>
      <c r="E313" s="24"/>
      <c r="F313" s="25"/>
    </row>
    <row r="314" spans="1:7" ht="14.25" customHeight="1" x14ac:dyDescent="0.3">
      <c r="A314" s="20" t="s">
        <v>5</v>
      </c>
      <c r="B314" s="21" t="s">
        <v>268</v>
      </c>
      <c r="C314" s="23" t="s">
        <v>3</v>
      </c>
      <c r="D314" s="8"/>
      <c r="E314" s="24"/>
      <c r="F314" s="25"/>
    </row>
    <row r="315" spans="1:7" ht="14.25" customHeight="1" x14ac:dyDescent="0.3">
      <c r="A315" s="20" t="s">
        <v>5</v>
      </c>
      <c r="B315" s="21" t="s">
        <v>269</v>
      </c>
      <c r="C315" s="23" t="s">
        <v>3</v>
      </c>
      <c r="D315" s="8"/>
      <c r="E315" s="24"/>
      <c r="F315" s="25"/>
    </row>
    <row r="316" spans="1:7" ht="14.25" customHeight="1" x14ac:dyDescent="0.3">
      <c r="A316" s="20" t="s">
        <v>5</v>
      </c>
      <c r="B316" s="21" t="s">
        <v>270</v>
      </c>
      <c r="C316" s="23" t="s">
        <v>3</v>
      </c>
      <c r="D316" s="8"/>
      <c r="E316" s="24"/>
      <c r="F316" s="25"/>
    </row>
    <row r="317" spans="1:7" ht="14.25" customHeight="1" x14ac:dyDescent="0.3">
      <c r="A317" s="20" t="s">
        <v>5</v>
      </c>
      <c r="B317" s="21" t="s">
        <v>271</v>
      </c>
      <c r="C317" s="23" t="s">
        <v>3</v>
      </c>
      <c r="D317" s="8"/>
      <c r="E317" s="24"/>
      <c r="F317" s="25"/>
    </row>
    <row r="318" spans="1:7" ht="14.25" customHeight="1" x14ac:dyDescent="0.3">
      <c r="A318" s="20" t="s">
        <v>5</v>
      </c>
      <c r="B318" s="21" t="s">
        <v>3</v>
      </c>
      <c r="C318" s="23" t="s">
        <v>3</v>
      </c>
      <c r="D318" s="8"/>
      <c r="E318" s="24"/>
      <c r="F318" s="25"/>
    </row>
    <row r="319" spans="1:7" ht="13.5" customHeight="1" x14ac:dyDescent="0.3">
      <c r="A319" s="20" t="s">
        <v>5</v>
      </c>
      <c r="B319" s="22" t="s">
        <v>272</v>
      </c>
      <c r="C319" s="23" t="s">
        <v>3</v>
      </c>
      <c r="D319" s="8"/>
      <c r="E319" s="24"/>
      <c r="F319" s="25"/>
    </row>
    <row r="320" spans="1:7" ht="13.5" customHeight="1" x14ac:dyDescent="0.3">
      <c r="A320" s="20" t="s">
        <v>5</v>
      </c>
      <c r="B320" s="22" t="s">
        <v>3</v>
      </c>
      <c r="C320" s="23" t="s">
        <v>3</v>
      </c>
      <c r="D320" s="8"/>
      <c r="E320" s="24"/>
      <c r="F320" s="25"/>
    </row>
    <row r="321" spans="1:7" ht="13.5" customHeight="1" x14ac:dyDescent="0.3">
      <c r="A321" s="20" t="s">
        <v>36</v>
      </c>
      <c r="B321" s="26" t="s">
        <v>273</v>
      </c>
      <c r="C321" s="31">
        <v>27</v>
      </c>
      <c r="D321" s="27" t="s">
        <v>65</v>
      </c>
      <c r="E321" s="32"/>
      <c r="F321" s="25">
        <f>ROUND(IF(ISNUMBER(C321), VALUE(C321), 1) * VALUE(E321),2)</f>
        <v>0</v>
      </c>
      <c r="G321" s="29" t="s">
        <v>812</v>
      </c>
    </row>
    <row r="322" spans="1:7" ht="60.75" customHeight="1" x14ac:dyDescent="0.3">
      <c r="A322" s="20" t="s">
        <v>5</v>
      </c>
      <c r="B322" s="26" t="s">
        <v>3</v>
      </c>
      <c r="C322" s="23" t="s">
        <v>3</v>
      </c>
      <c r="D322" s="27" t="s">
        <v>3</v>
      </c>
      <c r="E322" s="24"/>
      <c r="F322" s="25"/>
    </row>
    <row r="323" spans="1:7" ht="12.75" customHeight="1" x14ac:dyDescent="0.3">
      <c r="E323" s="33" t="s">
        <v>46</v>
      </c>
      <c r="F323" s="34">
        <f>SUM(F280:F322)</f>
        <v>0</v>
      </c>
    </row>
    <row r="324" spans="1:7" ht="12.75" customHeight="1" x14ac:dyDescent="0.3"/>
    <row r="325" spans="1:7" ht="12.75" customHeight="1" x14ac:dyDescent="0.3">
      <c r="A325" s="35" t="s">
        <v>813</v>
      </c>
    </row>
    <row r="326" spans="1:7" ht="12.75" customHeight="1" x14ac:dyDescent="0.3">
      <c r="A326" s="36" t="s">
        <v>3</v>
      </c>
    </row>
    <row r="327" spans="1:7" ht="12.75" customHeight="1" x14ac:dyDescent="0.3"/>
    <row r="328" spans="1:7" ht="12.75" customHeight="1" x14ac:dyDescent="0.3">
      <c r="E328" s="1" t="s">
        <v>678</v>
      </c>
    </row>
    <row r="329" spans="1:7" ht="12.75" customHeight="1" x14ac:dyDescent="0.3">
      <c r="E329" s="1" t="s">
        <v>679</v>
      </c>
    </row>
    <row r="330" spans="1:7" ht="12.75" customHeight="1" x14ac:dyDescent="0.3">
      <c r="E330" s="1" t="s">
        <v>3</v>
      </c>
    </row>
    <row r="331" spans="1:7" ht="12.75" customHeight="1" x14ac:dyDescent="0.3">
      <c r="A331" s="6" t="s">
        <v>4</v>
      </c>
      <c r="B331" s="5"/>
      <c r="C331" s="5"/>
      <c r="D331" s="5"/>
      <c r="E331" s="4"/>
      <c r="F331" s="7" t="s">
        <v>3</v>
      </c>
    </row>
    <row r="332" spans="1:7" ht="15" customHeight="1" x14ac:dyDescent="0.3">
      <c r="A332" s="15" t="s">
        <v>5</v>
      </c>
      <c r="B332" s="16" t="s">
        <v>276</v>
      </c>
      <c r="C332" s="17" t="s">
        <v>3</v>
      </c>
      <c r="D332" s="5"/>
      <c r="E332" s="18"/>
      <c r="F332" s="19"/>
    </row>
    <row r="333" spans="1:7" ht="15" customHeight="1" x14ac:dyDescent="0.3">
      <c r="A333" s="15" t="s">
        <v>5</v>
      </c>
      <c r="B333" s="16" t="s">
        <v>277</v>
      </c>
      <c r="C333" s="17" t="s">
        <v>3</v>
      </c>
      <c r="D333" s="5"/>
      <c r="E333" s="18"/>
      <c r="F333" s="19"/>
    </row>
    <row r="334" spans="1:7" ht="15" customHeight="1" x14ac:dyDescent="0.3">
      <c r="A334" s="15" t="s">
        <v>5</v>
      </c>
      <c r="B334" s="16" t="s">
        <v>3</v>
      </c>
      <c r="C334" s="17" t="s">
        <v>3</v>
      </c>
      <c r="D334" s="5"/>
      <c r="E334" s="18"/>
      <c r="F334" s="19"/>
    </row>
    <row r="335" spans="1:7" ht="14.25" customHeight="1" x14ac:dyDescent="0.3">
      <c r="A335" s="20" t="s">
        <v>5</v>
      </c>
      <c r="B335" s="21" t="s">
        <v>814</v>
      </c>
      <c r="C335" s="23" t="s">
        <v>3</v>
      </c>
      <c r="D335" s="8"/>
      <c r="E335" s="24"/>
      <c r="F335" s="25"/>
    </row>
    <row r="336" spans="1:7" ht="14.25" customHeight="1" x14ac:dyDescent="0.3">
      <c r="A336" s="20" t="s">
        <v>5</v>
      </c>
      <c r="B336" s="21" t="s">
        <v>815</v>
      </c>
      <c r="C336" s="23" t="s">
        <v>3</v>
      </c>
      <c r="D336" s="8"/>
      <c r="E336" s="24"/>
      <c r="F336" s="25"/>
    </row>
    <row r="337" spans="1:7" ht="14.25" customHeight="1" x14ac:dyDescent="0.3">
      <c r="A337" s="20" t="s">
        <v>5</v>
      </c>
      <c r="B337" s="21" t="s">
        <v>816</v>
      </c>
      <c r="C337" s="23" t="s">
        <v>3</v>
      </c>
      <c r="D337" s="8"/>
      <c r="E337" s="24"/>
      <c r="F337" s="25"/>
    </row>
    <row r="338" spans="1:7" ht="14.25" customHeight="1" x14ac:dyDescent="0.3">
      <c r="A338" s="20" t="s">
        <v>5</v>
      </c>
      <c r="B338" s="21" t="s">
        <v>817</v>
      </c>
      <c r="C338" s="23" t="s">
        <v>3</v>
      </c>
      <c r="D338" s="8"/>
      <c r="E338" s="24"/>
      <c r="F338" s="25"/>
    </row>
    <row r="339" spans="1:7" ht="14.25" customHeight="1" x14ac:dyDescent="0.3">
      <c r="A339" s="20" t="s">
        <v>5</v>
      </c>
      <c r="B339" s="21" t="s">
        <v>818</v>
      </c>
      <c r="C339" s="23" t="s">
        <v>3</v>
      </c>
      <c r="D339" s="8"/>
      <c r="E339" s="24"/>
      <c r="F339" s="25"/>
    </row>
    <row r="340" spans="1:7" ht="14.25" customHeight="1" x14ac:dyDescent="0.3">
      <c r="A340" s="20" t="s">
        <v>5</v>
      </c>
      <c r="B340" s="21" t="s">
        <v>819</v>
      </c>
      <c r="C340" s="23" t="s">
        <v>3</v>
      </c>
      <c r="D340" s="8"/>
      <c r="E340" s="24"/>
      <c r="F340" s="25"/>
    </row>
    <row r="341" spans="1:7" ht="14.25" customHeight="1" x14ac:dyDescent="0.3">
      <c r="A341" s="20" t="s">
        <v>5</v>
      </c>
      <c r="B341" s="21" t="s">
        <v>820</v>
      </c>
      <c r="C341" s="23" t="s">
        <v>3</v>
      </c>
      <c r="D341" s="8"/>
      <c r="E341" s="24"/>
      <c r="F341" s="25"/>
    </row>
    <row r="342" spans="1:7" ht="14.25" customHeight="1" x14ac:dyDescent="0.3">
      <c r="A342" s="20" t="s">
        <v>5</v>
      </c>
      <c r="B342" s="21" t="s">
        <v>821</v>
      </c>
      <c r="C342" s="23" t="s">
        <v>3</v>
      </c>
      <c r="D342" s="8"/>
      <c r="E342" s="24"/>
      <c r="F342" s="25"/>
    </row>
    <row r="343" spans="1:7" ht="14.25" customHeight="1" x14ac:dyDescent="0.3">
      <c r="A343" s="20" t="s">
        <v>5</v>
      </c>
      <c r="B343" s="21" t="s">
        <v>822</v>
      </c>
      <c r="C343" s="23" t="s">
        <v>3</v>
      </c>
      <c r="D343" s="8"/>
      <c r="E343" s="24"/>
      <c r="F343" s="25"/>
    </row>
    <row r="344" spans="1:7" ht="14.25" customHeight="1" x14ac:dyDescent="0.3">
      <c r="A344" s="20" t="s">
        <v>5</v>
      </c>
      <c r="B344" s="21" t="s">
        <v>304</v>
      </c>
      <c r="C344" s="23" t="s">
        <v>3</v>
      </c>
      <c r="D344" s="8"/>
      <c r="E344" s="24"/>
      <c r="F344" s="25"/>
    </row>
    <row r="345" spans="1:7" ht="14.25" customHeight="1" x14ac:dyDescent="0.3">
      <c r="A345" s="20" t="s">
        <v>5</v>
      </c>
      <c r="B345" s="21" t="s">
        <v>823</v>
      </c>
      <c r="C345" s="23" t="s">
        <v>3</v>
      </c>
      <c r="D345" s="8"/>
      <c r="E345" s="24"/>
      <c r="F345" s="25"/>
    </row>
    <row r="346" spans="1:7" ht="14.25" customHeight="1" x14ac:dyDescent="0.3">
      <c r="A346" s="20" t="s">
        <v>5</v>
      </c>
      <c r="B346" s="21" t="s">
        <v>824</v>
      </c>
      <c r="C346" s="23" t="s">
        <v>3</v>
      </c>
      <c r="D346" s="8"/>
      <c r="E346" s="24"/>
      <c r="F346" s="25"/>
    </row>
    <row r="347" spans="1:7" ht="14.25" customHeight="1" x14ac:dyDescent="0.3">
      <c r="A347" s="20" t="s">
        <v>5</v>
      </c>
      <c r="B347" s="21" t="s">
        <v>226</v>
      </c>
      <c r="C347" s="23" t="s">
        <v>3</v>
      </c>
      <c r="D347" s="8"/>
      <c r="E347" s="24"/>
      <c r="F347" s="25"/>
    </row>
    <row r="348" spans="1:7" ht="14.25" customHeight="1" x14ac:dyDescent="0.3">
      <c r="A348" s="20" t="s">
        <v>5</v>
      </c>
      <c r="B348" s="21" t="s">
        <v>3</v>
      </c>
      <c r="C348" s="23" t="s">
        <v>3</v>
      </c>
      <c r="D348" s="8"/>
      <c r="E348" s="24"/>
      <c r="F348" s="25"/>
    </row>
    <row r="349" spans="1:7" ht="13.5" customHeight="1" x14ac:dyDescent="0.3">
      <c r="A349" s="20" t="s">
        <v>5</v>
      </c>
      <c r="B349" s="22" t="s">
        <v>290</v>
      </c>
      <c r="C349" s="23" t="s">
        <v>3</v>
      </c>
      <c r="D349" s="8"/>
      <c r="E349" s="24"/>
      <c r="F349" s="25"/>
    </row>
    <row r="350" spans="1:7" ht="13.5" customHeight="1" x14ac:dyDescent="0.3">
      <c r="A350" s="20" t="s">
        <v>5</v>
      </c>
      <c r="B350" s="22" t="s">
        <v>3</v>
      </c>
      <c r="C350" s="23" t="s">
        <v>3</v>
      </c>
      <c r="D350" s="8"/>
      <c r="E350" s="24"/>
      <c r="F350" s="25"/>
    </row>
    <row r="351" spans="1:7" ht="13.5" customHeight="1" x14ac:dyDescent="0.3">
      <c r="A351" s="20" t="s">
        <v>14</v>
      </c>
      <c r="B351" s="26" t="s">
        <v>291</v>
      </c>
      <c r="C351" s="31">
        <v>27</v>
      </c>
      <c r="D351" s="27" t="s">
        <v>34</v>
      </c>
      <c r="E351" s="32"/>
      <c r="F351" s="25">
        <f>ROUND(IF(ISNUMBER(C351), VALUE(C351), 1) * VALUE(E351),2)</f>
        <v>0</v>
      </c>
      <c r="G351" s="29" t="s">
        <v>825</v>
      </c>
    </row>
    <row r="352" spans="1:7" ht="372.75" customHeight="1" x14ac:dyDescent="0.3">
      <c r="A352" s="20" t="s">
        <v>5</v>
      </c>
      <c r="B352" s="26" t="s">
        <v>3</v>
      </c>
      <c r="C352" s="23" t="s">
        <v>3</v>
      </c>
      <c r="D352" s="27" t="s">
        <v>3</v>
      </c>
      <c r="E352" s="24"/>
      <c r="F352" s="25"/>
    </row>
    <row r="353" spans="1:6" ht="12.75" customHeight="1" x14ac:dyDescent="0.3">
      <c r="E353" s="33" t="s">
        <v>46</v>
      </c>
      <c r="F353" s="34">
        <f>SUM(F332:F352)</f>
        <v>0</v>
      </c>
    </row>
    <row r="354" spans="1:6" ht="12.75" customHeight="1" x14ac:dyDescent="0.3"/>
    <row r="355" spans="1:6" ht="12.75" customHeight="1" x14ac:dyDescent="0.3">
      <c r="A355" s="35" t="s">
        <v>826</v>
      </c>
    </row>
    <row r="356" spans="1:6" ht="12.75" customHeight="1" x14ac:dyDescent="0.3">
      <c r="A356" s="36" t="s">
        <v>3</v>
      </c>
    </row>
    <row r="357" spans="1:6" ht="12.75" customHeight="1" x14ac:dyDescent="0.3"/>
    <row r="358" spans="1:6" ht="12.75" customHeight="1" x14ac:dyDescent="0.3">
      <c r="E358" s="1" t="s">
        <v>678</v>
      </c>
    </row>
    <row r="359" spans="1:6" ht="12.75" customHeight="1" x14ac:dyDescent="0.3">
      <c r="E359" s="1" t="s">
        <v>679</v>
      </c>
    </row>
    <row r="360" spans="1:6" ht="12.75" customHeight="1" x14ac:dyDescent="0.3">
      <c r="E360" s="1" t="s">
        <v>3</v>
      </c>
    </row>
    <row r="361" spans="1:6" ht="12.75" customHeight="1" x14ac:dyDescent="0.3">
      <c r="A361" s="6" t="s">
        <v>4</v>
      </c>
      <c r="B361" s="5"/>
      <c r="C361" s="5"/>
      <c r="D361" s="5"/>
      <c r="E361" s="4"/>
      <c r="F361" s="7" t="s">
        <v>3</v>
      </c>
    </row>
    <row r="362" spans="1:6" x14ac:dyDescent="0.3">
      <c r="A362" s="2"/>
      <c r="B362" s="37" t="s">
        <v>308</v>
      </c>
      <c r="C362" s="3"/>
      <c r="D362" s="3"/>
      <c r="E362" s="2"/>
      <c r="F362" s="3"/>
    </row>
    <row r="363" spans="1:6" x14ac:dyDescent="0.3">
      <c r="A363" s="2"/>
      <c r="B363" s="3"/>
      <c r="C363" s="3"/>
      <c r="D363" s="3"/>
      <c r="E363" s="2"/>
      <c r="F363" s="3"/>
    </row>
    <row r="364" spans="1:6" ht="15.6" x14ac:dyDescent="0.3">
      <c r="A364" s="2"/>
      <c r="B364" s="38" t="s">
        <v>123</v>
      </c>
      <c r="C364" s="3"/>
      <c r="D364" s="3"/>
      <c r="E364" s="2"/>
      <c r="F364" s="39"/>
    </row>
    <row r="365" spans="1:6" x14ac:dyDescent="0.3">
      <c r="A365" s="2"/>
      <c r="B365" s="3"/>
      <c r="C365" s="3"/>
      <c r="D365" s="3"/>
      <c r="E365" s="2"/>
      <c r="F365" s="3"/>
    </row>
    <row r="366" spans="1:6" x14ac:dyDescent="0.3">
      <c r="A366" s="2"/>
      <c r="B366" s="23" t="s">
        <v>827</v>
      </c>
      <c r="C366" s="3"/>
      <c r="D366" s="3"/>
      <c r="E366" s="2"/>
      <c r="F366" s="39">
        <f>Bill4Page9</f>
        <v>0</v>
      </c>
    </row>
    <row r="367" spans="1:6" x14ac:dyDescent="0.3">
      <c r="A367" s="2"/>
      <c r="B367" s="3"/>
      <c r="C367" s="3"/>
      <c r="D367" s="3"/>
      <c r="E367" s="2"/>
      <c r="F367" s="3"/>
    </row>
    <row r="368" spans="1:6" x14ac:dyDescent="0.3">
      <c r="A368" s="2"/>
      <c r="B368" s="23" t="s">
        <v>828</v>
      </c>
      <c r="C368" s="3"/>
      <c r="D368" s="3"/>
      <c r="E368" s="2"/>
      <c r="F368" s="39">
        <f>Bill4Page10</f>
        <v>0</v>
      </c>
    </row>
    <row r="369" spans="1:6" ht="399.9" customHeight="1" x14ac:dyDescent="0.3">
      <c r="A369" s="2"/>
      <c r="B369" s="3"/>
      <c r="C369" s="3"/>
      <c r="D369" s="3"/>
      <c r="E369" s="2"/>
      <c r="F369" s="3"/>
    </row>
    <row r="370" spans="1:6" ht="150.6" customHeight="1" x14ac:dyDescent="0.3">
      <c r="A370" s="2"/>
      <c r="B370" s="3"/>
      <c r="C370" s="3"/>
      <c r="D370" s="3"/>
      <c r="E370" s="2"/>
      <c r="F370" s="3"/>
    </row>
    <row r="371" spans="1:6" ht="12.75" customHeight="1" x14ac:dyDescent="0.3">
      <c r="E371" s="33" t="s">
        <v>829</v>
      </c>
      <c r="F371" s="34">
        <f>SUM(F364:F370)</f>
        <v>0</v>
      </c>
    </row>
    <row r="372" spans="1:6" ht="12.75" customHeight="1" x14ac:dyDescent="0.3"/>
    <row r="373" spans="1:6" ht="12.75" customHeight="1" x14ac:dyDescent="0.3">
      <c r="A373" s="35" t="s">
        <v>830</v>
      </c>
    </row>
    <row r="374" spans="1:6" ht="12.75" customHeight="1" x14ac:dyDescent="0.3">
      <c r="A374" s="36" t="s">
        <v>3</v>
      </c>
    </row>
    <row r="375" spans="1:6" ht="12.75" customHeight="1" x14ac:dyDescent="0.3"/>
    <row r="376" spans="1:6" ht="12.75" customHeight="1" x14ac:dyDescent="0.3">
      <c r="E376" s="1" t="s">
        <v>678</v>
      </c>
    </row>
    <row r="377" spans="1:6" ht="12.75" customHeight="1" x14ac:dyDescent="0.3">
      <c r="E377" s="1" t="s">
        <v>679</v>
      </c>
    </row>
    <row r="378" spans="1:6" ht="12.75" customHeight="1" x14ac:dyDescent="0.3">
      <c r="E378" s="1" t="s">
        <v>3</v>
      </c>
    </row>
    <row r="379" spans="1:6" ht="12.75" customHeight="1" x14ac:dyDescent="0.3">
      <c r="A379" s="6" t="s">
        <v>4</v>
      </c>
      <c r="B379" s="5"/>
      <c r="C379" s="5"/>
      <c r="D379" s="5"/>
      <c r="E379" s="4"/>
      <c r="F379" s="7" t="s">
        <v>3</v>
      </c>
    </row>
    <row r="380" spans="1:6" ht="17.25" customHeight="1" x14ac:dyDescent="0.3">
      <c r="A380" s="10" t="s">
        <v>5</v>
      </c>
      <c r="B380" s="11" t="s">
        <v>314</v>
      </c>
      <c r="C380" s="12" t="s">
        <v>3</v>
      </c>
      <c r="D380" s="9"/>
      <c r="E380" s="13"/>
      <c r="F380" s="14"/>
    </row>
    <row r="381" spans="1:6" ht="17.25" customHeight="1" x14ac:dyDescent="0.3">
      <c r="A381" s="10" t="s">
        <v>5</v>
      </c>
      <c r="B381" s="11" t="s">
        <v>3</v>
      </c>
      <c r="C381" s="12" t="s">
        <v>3</v>
      </c>
      <c r="D381" s="9"/>
      <c r="E381" s="13"/>
      <c r="F381" s="14"/>
    </row>
    <row r="382" spans="1:6" ht="15" customHeight="1" x14ac:dyDescent="0.3">
      <c r="A382" s="15" t="s">
        <v>5</v>
      </c>
      <c r="B382" s="16" t="s">
        <v>315</v>
      </c>
      <c r="C382" s="17" t="s">
        <v>3</v>
      </c>
      <c r="D382" s="5"/>
      <c r="E382" s="18"/>
      <c r="F382" s="19"/>
    </row>
    <row r="383" spans="1:6" ht="15" customHeight="1" x14ac:dyDescent="0.3">
      <c r="A383" s="15" t="s">
        <v>5</v>
      </c>
      <c r="B383" s="16" t="s">
        <v>3</v>
      </c>
      <c r="C383" s="17" t="s">
        <v>3</v>
      </c>
      <c r="D383" s="5"/>
      <c r="E383" s="18"/>
      <c r="F383" s="19"/>
    </row>
    <row r="384" spans="1:6" ht="14.25" customHeight="1" x14ac:dyDescent="0.3">
      <c r="A384" s="20" t="s">
        <v>5</v>
      </c>
      <c r="B384" s="21" t="s">
        <v>316</v>
      </c>
      <c r="C384" s="23" t="s">
        <v>3</v>
      </c>
      <c r="D384" s="8"/>
      <c r="E384" s="24"/>
      <c r="F384" s="25"/>
    </row>
    <row r="385" spans="1:7" ht="14.25" customHeight="1" x14ac:dyDescent="0.3">
      <c r="A385" s="20" t="s">
        <v>5</v>
      </c>
      <c r="B385" s="21" t="s">
        <v>317</v>
      </c>
      <c r="C385" s="23" t="s">
        <v>3</v>
      </c>
      <c r="D385" s="8"/>
      <c r="E385" s="24"/>
      <c r="F385" s="25"/>
    </row>
    <row r="386" spans="1:7" ht="14.25" customHeight="1" x14ac:dyDescent="0.3">
      <c r="A386" s="20" t="s">
        <v>5</v>
      </c>
      <c r="B386" s="21" t="s">
        <v>318</v>
      </c>
      <c r="C386" s="23" t="s">
        <v>3</v>
      </c>
      <c r="D386" s="8"/>
      <c r="E386" s="24"/>
      <c r="F386" s="25"/>
    </row>
    <row r="387" spans="1:7" ht="14.25" customHeight="1" x14ac:dyDescent="0.3">
      <c r="A387" s="20" t="s">
        <v>5</v>
      </c>
      <c r="B387" s="21" t="s">
        <v>319</v>
      </c>
      <c r="C387" s="23" t="s">
        <v>3</v>
      </c>
      <c r="D387" s="8"/>
      <c r="E387" s="24"/>
      <c r="F387" s="25"/>
    </row>
    <row r="388" spans="1:7" ht="14.25" customHeight="1" x14ac:dyDescent="0.3">
      <c r="A388" s="20" t="s">
        <v>5</v>
      </c>
      <c r="B388" s="21" t="s">
        <v>320</v>
      </c>
      <c r="C388" s="23" t="s">
        <v>3</v>
      </c>
      <c r="D388" s="8"/>
      <c r="E388" s="24"/>
      <c r="F388" s="25"/>
    </row>
    <row r="389" spans="1:7" ht="14.25" customHeight="1" x14ac:dyDescent="0.3">
      <c r="A389" s="20" t="s">
        <v>5</v>
      </c>
      <c r="B389" s="21" t="s">
        <v>321</v>
      </c>
      <c r="C389" s="23" t="s">
        <v>3</v>
      </c>
      <c r="D389" s="8"/>
      <c r="E389" s="24"/>
      <c r="F389" s="25"/>
    </row>
    <row r="390" spans="1:7" ht="14.25" customHeight="1" x14ac:dyDescent="0.3">
      <c r="A390" s="20" t="s">
        <v>5</v>
      </c>
      <c r="B390" s="21" t="s">
        <v>322</v>
      </c>
      <c r="C390" s="23" t="s">
        <v>3</v>
      </c>
      <c r="D390" s="8"/>
      <c r="E390" s="24"/>
      <c r="F390" s="25"/>
    </row>
    <row r="391" spans="1:7" ht="14.25" customHeight="1" x14ac:dyDescent="0.3">
      <c r="A391" s="20" t="s">
        <v>5</v>
      </c>
      <c r="B391" s="21" t="s">
        <v>323</v>
      </c>
      <c r="C391" s="23" t="s">
        <v>3</v>
      </c>
      <c r="D391" s="8"/>
      <c r="E391" s="24"/>
      <c r="F391" s="25"/>
    </row>
    <row r="392" spans="1:7" ht="14.25" customHeight="1" x14ac:dyDescent="0.3">
      <c r="A392" s="20" t="s">
        <v>5</v>
      </c>
      <c r="B392" s="21" t="s">
        <v>324</v>
      </c>
      <c r="C392" s="23" t="s">
        <v>3</v>
      </c>
      <c r="D392" s="8"/>
      <c r="E392" s="24"/>
      <c r="F392" s="25"/>
    </row>
    <row r="393" spans="1:7" ht="14.25" customHeight="1" x14ac:dyDescent="0.3">
      <c r="A393" s="20" t="s">
        <v>5</v>
      </c>
      <c r="B393" s="21" t="s">
        <v>3</v>
      </c>
      <c r="C393" s="23" t="s">
        <v>3</v>
      </c>
      <c r="D393" s="8"/>
      <c r="E393" s="24"/>
      <c r="F393" s="25"/>
    </row>
    <row r="394" spans="1:7" ht="13.5" customHeight="1" x14ac:dyDescent="0.3">
      <c r="A394" s="20" t="s">
        <v>5</v>
      </c>
      <c r="B394" s="22" t="s">
        <v>342</v>
      </c>
      <c r="C394" s="23" t="s">
        <v>3</v>
      </c>
      <c r="D394" s="8"/>
      <c r="E394" s="24"/>
      <c r="F394" s="25"/>
    </row>
    <row r="395" spans="1:7" ht="13.5" customHeight="1" x14ac:dyDescent="0.3">
      <c r="A395" s="20" t="s">
        <v>5</v>
      </c>
      <c r="B395" s="22" t="s">
        <v>3</v>
      </c>
      <c r="C395" s="23" t="s">
        <v>3</v>
      </c>
      <c r="D395" s="8"/>
      <c r="E395" s="24"/>
      <c r="F395" s="25"/>
    </row>
    <row r="396" spans="1:7" ht="13.5" customHeight="1" x14ac:dyDescent="0.3">
      <c r="A396" s="20" t="s">
        <v>14</v>
      </c>
      <c r="B396" s="26" t="s">
        <v>831</v>
      </c>
      <c r="C396" s="23" t="s">
        <v>3</v>
      </c>
      <c r="D396" s="27" t="s">
        <v>3</v>
      </c>
      <c r="E396" s="24"/>
      <c r="F396" s="25"/>
    </row>
    <row r="397" spans="1:7" ht="13.5" customHeight="1" x14ac:dyDescent="0.3">
      <c r="A397" s="20" t="s">
        <v>5</v>
      </c>
      <c r="B397" s="26" t="s">
        <v>348</v>
      </c>
      <c r="C397" s="23" t="s">
        <v>3</v>
      </c>
      <c r="D397" s="27" t="s">
        <v>3</v>
      </c>
      <c r="E397" s="24"/>
      <c r="F397" s="25"/>
    </row>
    <row r="398" spans="1:7" ht="13.5" customHeight="1" x14ac:dyDescent="0.3">
      <c r="A398" s="20" t="s">
        <v>5</v>
      </c>
      <c r="B398" s="26" t="s">
        <v>349</v>
      </c>
      <c r="C398" s="23" t="s">
        <v>3</v>
      </c>
      <c r="D398" s="27" t="s">
        <v>3</v>
      </c>
      <c r="E398" s="24"/>
      <c r="F398" s="25"/>
    </row>
    <row r="399" spans="1:7" ht="13.5" customHeight="1" x14ac:dyDescent="0.3">
      <c r="A399" s="20" t="s">
        <v>5</v>
      </c>
      <c r="B399" s="26" t="s">
        <v>832</v>
      </c>
      <c r="C399" s="31">
        <v>1</v>
      </c>
      <c r="D399" s="27" t="s">
        <v>84</v>
      </c>
      <c r="E399" s="32"/>
      <c r="F399" s="25">
        <f>ROUND(IF(ISNUMBER(C399), VALUE(C399), 1) * VALUE(E399),2)</f>
        <v>0</v>
      </c>
      <c r="G399" s="29" t="s">
        <v>833</v>
      </c>
    </row>
    <row r="400" spans="1:7" ht="13.5" customHeight="1" x14ac:dyDescent="0.3">
      <c r="A400" s="20" t="s">
        <v>5</v>
      </c>
      <c r="B400" s="26" t="s">
        <v>3</v>
      </c>
      <c r="C400" s="23" t="s">
        <v>3</v>
      </c>
      <c r="D400" s="27" t="s">
        <v>3</v>
      </c>
      <c r="E400" s="24"/>
      <c r="F400" s="25"/>
    </row>
    <row r="401" spans="1:7" ht="13.5" customHeight="1" x14ac:dyDescent="0.3">
      <c r="A401" s="20" t="s">
        <v>5</v>
      </c>
      <c r="B401" s="22" t="s">
        <v>325</v>
      </c>
      <c r="C401" s="23" t="s">
        <v>3</v>
      </c>
      <c r="D401" s="8"/>
      <c r="E401" s="24"/>
      <c r="F401" s="25"/>
    </row>
    <row r="402" spans="1:7" ht="13.5" customHeight="1" x14ac:dyDescent="0.3">
      <c r="A402" s="20" t="s">
        <v>5</v>
      </c>
      <c r="B402" s="22" t="s">
        <v>3</v>
      </c>
      <c r="C402" s="23" t="s">
        <v>3</v>
      </c>
      <c r="D402" s="8"/>
      <c r="E402" s="24"/>
      <c r="F402" s="25"/>
    </row>
    <row r="403" spans="1:7" ht="13.5" customHeight="1" x14ac:dyDescent="0.3">
      <c r="A403" s="20" t="s">
        <v>20</v>
      </c>
      <c r="B403" s="26" t="s">
        <v>834</v>
      </c>
      <c r="C403" s="23" t="s">
        <v>3</v>
      </c>
      <c r="D403" s="27" t="s">
        <v>3</v>
      </c>
      <c r="E403" s="24"/>
      <c r="F403" s="25"/>
    </row>
    <row r="404" spans="1:7" ht="13.5" customHeight="1" x14ac:dyDescent="0.3">
      <c r="A404" s="20" t="s">
        <v>5</v>
      </c>
      <c r="B404" s="26" t="s">
        <v>835</v>
      </c>
      <c r="C404" s="31">
        <v>3</v>
      </c>
      <c r="D404" s="27" t="s">
        <v>88</v>
      </c>
      <c r="E404" s="32"/>
      <c r="F404" s="25">
        <f>ROUND(IF(ISNUMBER(C404), VALUE(C404), 1) * VALUE(E404),2)</f>
        <v>0</v>
      </c>
      <c r="G404" s="29" t="s">
        <v>836</v>
      </c>
    </row>
    <row r="405" spans="1:7" ht="13.5" customHeight="1" x14ac:dyDescent="0.3">
      <c r="A405" s="20" t="s">
        <v>5</v>
      </c>
      <c r="B405" s="26" t="s">
        <v>3</v>
      </c>
      <c r="C405" s="23" t="s">
        <v>3</v>
      </c>
      <c r="D405" s="27" t="s">
        <v>3</v>
      </c>
      <c r="E405" s="24"/>
      <c r="F405" s="25"/>
    </row>
    <row r="406" spans="1:7" ht="15" customHeight="1" x14ac:dyDescent="0.3">
      <c r="A406" s="15" t="s">
        <v>5</v>
      </c>
      <c r="B406" s="16" t="s">
        <v>352</v>
      </c>
      <c r="C406" s="17" t="s">
        <v>3</v>
      </c>
      <c r="D406" s="5"/>
      <c r="E406" s="18"/>
      <c r="F406" s="19"/>
    </row>
    <row r="407" spans="1:7" ht="15" customHeight="1" x14ac:dyDescent="0.3">
      <c r="A407" s="15" t="s">
        <v>5</v>
      </c>
      <c r="B407" s="16" t="s">
        <v>3</v>
      </c>
      <c r="C407" s="17" t="s">
        <v>3</v>
      </c>
      <c r="D407" s="5"/>
      <c r="E407" s="18"/>
      <c r="F407" s="19"/>
    </row>
    <row r="408" spans="1:7" ht="14.25" customHeight="1" x14ac:dyDescent="0.3">
      <c r="A408" s="20" t="s">
        <v>5</v>
      </c>
      <c r="B408" s="21" t="s">
        <v>353</v>
      </c>
      <c r="C408" s="23" t="s">
        <v>3</v>
      </c>
      <c r="D408" s="8"/>
      <c r="E408" s="24"/>
      <c r="F408" s="25"/>
    </row>
    <row r="409" spans="1:7" ht="14.25" customHeight="1" x14ac:dyDescent="0.3">
      <c r="A409" s="20" t="s">
        <v>5</v>
      </c>
      <c r="B409" s="21" t="s">
        <v>354</v>
      </c>
      <c r="C409" s="23" t="s">
        <v>3</v>
      </c>
      <c r="D409" s="8"/>
      <c r="E409" s="24"/>
      <c r="F409" s="25"/>
    </row>
    <row r="410" spans="1:7" ht="14.25" customHeight="1" x14ac:dyDescent="0.3">
      <c r="A410" s="20" t="s">
        <v>5</v>
      </c>
      <c r="B410" s="21" t="s">
        <v>3</v>
      </c>
      <c r="C410" s="23" t="s">
        <v>3</v>
      </c>
      <c r="D410" s="8"/>
      <c r="E410" s="24"/>
      <c r="F410" s="25"/>
    </row>
    <row r="411" spans="1:7" ht="13.5" customHeight="1" x14ac:dyDescent="0.3">
      <c r="A411" s="20" t="s">
        <v>5</v>
      </c>
      <c r="B411" s="22" t="s">
        <v>355</v>
      </c>
      <c r="C411" s="23" t="s">
        <v>3</v>
      </c>
      <c r="D411" s="8"/>
      <c r="E411" s="24"/>
      <c r="F411" s="25"/>
    </row>
    <row r="412" spans="1:7" ht="13.5" customHeight="1" x14ac:dyDescent="0.3">
      <c r="A412" s="20" t="s">
        <v>5</v>
      </c>
      <c r="B412" s="22" t="s">
        <v>356</v>
      </c>
      <c r="C412" s="23" t="s">
        <v>3</v>
      </c>
      <c r="D412" s="8"/>
      <c r="E412" s="24"/>
      <c r="F412" s="25"/>
    </row>
    <row r="413" spans="1:7" ht="13.5" customHeight="1" x14ac:dyDescent="0.3">
      <c r="A413" s="20" t="s">
        <v>5</v>
      </c>
      <c r="B413" s="22" t="s">
        <v>357</v>
      </c>
      <c r="C413" s="23" t="s">
        <v>3</v>
      </c>
      <c r="D413" s="8"/>
      <c r="E413" s="24"/>
      <c r="F413" s="25"/>
    </row>
    <row r="414" spans="1:7" ht="13.5" customHeight="1" x14ac:dyDescent="0.3">
      <c r="A414" s="20" t="s">
        <v>5</v>
      </c>
      <c r="B414" s="22" t="s">
        <v>3</v>
      </c>
      <c r="C414" s="23" t="s">
        <v>3</v>
      </c>
      <c r="D414" s="8"/>
      <c r="E414" s="24"/>
      <c r="F414" s="25"/>
    </row>
    <row r="415" spans="1:7" ht="13.5" customHeight="1" x14ac:dyDescent="0.3">
      <c r="A415" s="20" t="s">
        <v>26</v>
      </c>
      <c r="B415" s="26" t="s">
        <v>358</v>
      </c>
      <c r="C415" s="31">
        <v>1</v>
      </c>
      <c r="D415" s="27" t="s">
        <v>84</v>
      </c>
      <c r="E415" s="32"/>
      <c r="F415" s="25">
        <f>ROUND(IF(ISNUMBER(C415), VALUE(C415), 1) * VALUE(E415),2)</f>
        <v>0</v>
      </c>
      <c r="G415" s="29" t="s">
        <v>837</v>
      </c>
    </row>
    <row r="416" spans="1:7" ht="148.5" customHeight="1" x14ac:dyDescent="0.3">
      <c r="A416" s="20" t="s">
        <v>5</v>
      </c>
      <c r="B416" s="26" t="s">
        <v>3</v>
      </c>
      <c r="C416" s="23" t="s">
        <v>3</v>
      </c>
      <c r="D416" s="27" t="s">
        <v>3</v>
      </c>
      <c r="E416" s="24"/>
      <c r="F416" s="25"/>
    </row>
    <row r="417" spans="1:6" ht="12.75" customHeight="1" x14ac:dyDescent="0.3">
      <c r="E417" s="33" t="s">
        <v>838</v>
      </c>
      <c r="F417" s="34">
        <f>SUM(F380:F416)</f>
        <v>0</v>
      </c>
    </row>
    <row r="418" spans="1:6" ht="12.75" customHeight="1" x14ac:dyDescent="0.3"/>
    <row r="419" spans="1:6" ht="12.75" customHeight="1" x14ac:dyDescent="0.3">
      <c r="A419" s="35" t="s">
        <v>839</v>
      </c>
    </row>
    <row r="420" spans="1:6" ht="12.75" customHeight="1" x14ac:dyDescent="0.3">
      <c r="A420" s="36" t="s">
        <v>3</v>
      </c>
    </row>
    <row r="421" spans="1:6" ht="12.75" customHeight="1" x14ac:dyDescent="0.3"/>
    <row r="422" spans="1:6" ht="12.75" customHeight="1" x14ac:dyDescent="0.3">
      <c r="E422" s="1" t="s">
        <v>678</v>
      </c>
    </row>
    <row r="423" spans="1:6" ht="12.75" customHeight="1" x14ac:dyDescent="0.3">
      <c r="E423" s="1" t="s">
        <v>679</v>
      </c>
    </row>
    <row r="424" spans="1:6" ht="12.75" customHeight="1" x14ac:dyDescent="0.3">
      <c r="E424" s="1" t="s">
        <v>3</v>
      </c>
    </row>
    <row r="425" spans="1:6" ht="12.75" customHeight="1" x14ac:dyDescent="0.3">
      <c r="A425" s="6" t="s">
        <v>4</v>
      </c>
      <c r="B425" s="5"/>
      <c r="C425" s="5"/>
      <c r="D425" s="5"/>
      <c r="E425" s="4"/>
      <c r="F425" s="7" t="s">
        <v>3</v>
      </c>
    </row>
    <row r="426" spans="1:6" ht="17.25" customHeight="1" x14ac:dyDescent="0.3">
      <c r="A426" s="10" t="s">
        <v>5</v>
      </c>
      <c r="B426" s="11" t="s">
        <v>365</v>
      </c>
      <c r="C426" s="12" t="s">
        <v>3</v>
      </c>
      <c r="D426" s="9"/>
      <c r="E426" s="13"/>
      <c r="F426" s="14"/>
    </row>
    <row r="427" spans="1:6" ht="17.25" customHeight="1" x14ac:dyDescent="0.3">
      <c r="A427" s="10" t="s">
        <v>5</v>
      </c>
      <c r="B427" s="11" t="s">
        <v>3</v>
      </c>
      <c r="C427" s="12" t="s">
        <v>3</v>
      </c>
      <c r="D427" s="9"/>
      <c r="E427" s="13"/>
      <c r="F427" s="14"/>
    </row>
    <row r="428" spans="1:6" ht="15" customHeight="1" x14ac:dyDescent="0.3">
      <c r="A428" s="15" t="s">
        <v>5</v>
      </c>
      <c r="B428" s="16" t="s">
        <v>366</v>
      </c>
      <c r="C428" s="17" t="s">
        <v>3</v>
      </c>
      <c r="D428" s="5"/>
      <c r="E428" s="18"/>
      <c r="F428" s="19"/>
    </row>
    <row r="429" spans="1:6" ht="15" customHeight="1" x14ac:dyDescent="0.3">
      <c r="A429" s="15" t="s">
        <v>5</v>
      </c>
      <c r="B429" s="16" t="s">
        <v>367</v>
      </c>
      <c r="C429" s="17" t="s">
        <v>3</v>
      </c>
      <c r="D429" s="5"/>
      <c r="E429" s="18"/>
      <c r="F429" s="19"/>
    </row>
    <row r="430" spans="1:6" ht="15" customHeight="1" x14ac:dyDescent="0.3">
      <c r="A430" s="15" t="s">
        <v>5</v>
      </c>
      <c r="B430" s="16" t="s">
        <v>3</v>
      </c>
      <c r="C430" s="17" t="s">
        <v>3</v>
      </c>
      <c r="D430" s="5"/>
      <c r="E430" s="18"/>
      <c r="F430" s="19"/>
    </row>
    <row r="431" spans="1:6" ht="14.25" customHeight="1" x14ac:dyDescent="0.3">
      <c r="A431" s="20" t="s">
        <v>5</v>
      </c>
      <c r="B431" s="21" t="s">
        <v>368</v>
      </c>
      <c r="C431" s="23" t="s">
        <v>3</v>
      </c>
      <c r="D431" s="8"/>
      <c r="E431" s="24"/>
      <c r="F431" s="25"/>
    </row>
    <row r="432" spans="1:6" ht="14.25" customHeight="1" x14ac:dyDescent="0.3">
      <c r="A432" s="20" t="s">
        <v>5</v>
      </c>
      <c r="B432" s="21" t="s">
        <v>369</v>
      </c>
      <c r="C432" s="23" t="s">
        <v>3</v>
      </c>
      <c r="D432" s="8"/>
      <c r="E432" s="24"/>
      <c r="F432" s="25"/>
    </row>
    <row r="433" spans="1:7" ht="14.25" customHeight="1" x14ac:dyDescent="0.3">
      <c r="A433" s="20" t="s">
        <v>5</v>
      </c>
      <c r="B433" s="21" t="s">
        <v>370</v>
      </c>
      <c r="C433" s="23" t="s">
        <v>3</v>
      </c>
      <c r="D433" s="8"/>
      <c r="E433" s="24"/>
      <c r="F433" s="25"/>
    </row>
    <row r="434" spans="1:7" ht="14.25" customHeight="1" x14ac:dyDescent="0.3">
      <c r="A434" s="20" t="s">
        <v>5</v>
      </c>
      <c r="B434" s="21" t="s">
        <v>289</v>
      </c>
      <c r="C434" s="23" t="s">
        <v>3</v>
      </c>
      <c r="D434" s="8"/>
      <c r="E434" s="24"/>
      <c r="F434" s="25"/>
    </row>
    <row r="435" spans="1:7" ht="14.25" customHeight="1" x14ac:dyDescent="0.3">
      <c r="A435" s="20" t="s">
        <v>5</v>
      </c>
      <c r="B435" s="21" t="s">
        <v>3</v>
      </c>
      <c r="C435" s="23" t="s">
        <v>3</v>
      </c>
      <c r="D435" s="8"/>
      <c r="E435" s="24"/>
      <c r="F435" s="25"/>
    </row>
    <row r="436" spans="1:7" ht="13.5" customHeight="1" x14ac:dyDescent="0.3">
      <c r="A436" s="20" t="s">
        <v>5</v>
      </c>
      <c r="B436" s="22" t="s">
        <v>371</v>
      </c>
      <c r="C436" s="23" t="s">
        <v>3</v>
      </c>
      <c r="D436" s="8"/>
      <c r="E436" s="24"/>
      <c r="F436" s="25"/>
    </row>
    <row r="437" spans="1:7" ht="13.5" customHeight="1" x14ac:dyDescent="0.3">
      <c r="A437" s="20" t="s">
        <v>5</v>
      </c>
      <c r="B437" s="22" t="s">
        <v>3</v>
      </c>
      <c r="C437" s="23" t="s">
        <v>3</v>
      </c>
      <c r="D437" s="8"/>
      <c r="E437" s="24"/>
      <c r="F437" s="25"/>
    </row>
    <row r="438" spans="1:7" ht="13.5" customHeight="1" x14ac:dyDescent="0.3">
      <c r="A438" s="20" t="s">
        <v>14</v>
      </c>
      <c r="B438" s="26" t="s">
        <v>372</v>
      </c>
      <c r="C438" s="23" t="s">
        <v>3</v>
      </c>
      <c r="D438" s="27" t="s">
        <v>3</v>
      </c>
      <c r="E438" s="24"/>
      <c r="F438" s="25"/>
    </row>
    <row r="439" spans="1:7" ht="13.5" customHeight="1" x14ac:dyDescent="0.3">
      <c r="A439" s="20" t="s">
        <v>5</v>
      </c>
      <c r="B439" s="26" t="s">
        <v>373</v>
      </c>
      <c r="C439" s="31">
        <v>106</v>
      </c>
      <c r="D439" s="27" t="s">
        <v>34</v>
      </c>
      <c r="E439" s="32"/>
      <c r="F439" s="25">
        <f>ROUND(IF(ISNUMBER(C439), VALUE(C439), 1) * VALUE(E439),2)</f>
        <v>0</v>
      </c>
      <c r="G439" s="29" t="s">
        <v>840</v>
      </c>
    </row>
    <row r="440" spans="1:7" ht="13.5" customHeight="1" x14ac:dyDescent="0.3">
      <c r="A440" s="20" t="s">
        <v>5</v>
      </c>
      <c r="B440" s="26" t="s">
        <v>3</v>
      </c>
      <c r="C440" s="23" t="s">
        <v>3</v>
      </c>
      <c r="D440" s="27" t="s">
        <v>3</v>
      </c>
      <c r="E440" s="24"/>
      <c r="F440" s="25"/>
    </row>
    <row r="441" spans="1:7" ht="14.25" customHeight="1" x14ac:dyDescent="0.3">
      <c r="A441" s="20" t="s">
        <v>5</v>
      </c>
      <c r="B441" s="21" t="s">
        <v>841</v>
      </c>
      <c r="C441" s="23" t="s">
        <v>3</v>
      </c>
      <c r="D441" s="8"/>
      <c r="E441" s="24"/>
      <c r="F441" s="25"/>
    </row>
    <row r="442" spans="1:7" ht="14.25" customHeight="1" x14ac:dyDescent="0.3">
      <c r="A442" s="20" t="s">
        <v>5</v>
      </c>
      <c r="B442" s="21" t="s">
        <v>842</v>
      </c>
      <c r="C442" s="23" t="s">
        <v>3</v>
      </c>
      <c r="D442" s="8"/>
      <c r="E442" s="24"/>
      <c r="F442" s="25"/>
    </row>
    <row r="443" spans="1:7" ht="14.25" customHeight="1" x14ac:dyDescent="0.3">
      <c r="A443" s="20" t="s">
        <v>5</v>
      </c>
      <c r="B443" s="21" t="s">
        <v>289</v>
      </c>
      <c r="C443" s="23" t="s">
        <v>3</v>
      </c>
      <c r="D443" s="8"/>
      <c r="E443" s="24"/>
      <c r="F443" s="25"/>
    </row>
    <row r="444" spans="1:7" ht="14.25" customHeight="1" x14ac:dyDescent="0.3">
      <c r="A444" s="20" t="s">
        <v>5</v>
      </c>
      <c r="B444" s="21" t="s">
        <v>3</v>
      </c>
      <c r="C444" s="23" t="s">
        <v>3</v>
      </c>
      <c r="D444" s="8"/>
      <c r="E444" s="24"/>
      <c r="F444" s="25"/>
    </row>
    <row r="445" spans="1:7" ht="13.5" customHeight="1" x14ac:dyDescent="0.3">
      <c r="A445" s="20" t="s">
        <v>5</v>
      </c>
      <c r="B445" s="22" t="s">
        <v>371</v>
      </c>
      <c r="C445" s="23" t="s">
        <v>3</v>
      </c>
      <c r="D445" s="8"/>
      <c r="E445" s="24"/>
      <c r="F445" s="25"/>
    </row>
    <row r="446" spans="1:7" ht="13.5" customHeight="1" x14ac:dyDescent="0.3">
      <c r="A446" s="20" t="s">
        <v>5</v>
      </c>
      <c r="B446" s="22" t="s">
        <v>3</v>
      </c>
      <c r="C446" s="23" t="s">
        <v>3</v>
      </c>
      <c r="D446" s="8"/>
      <c r="E446" s="24"/>
      <c r="F446" s="25"/>
    </row>
    <row r="447" spans="1:7" ht="13.5" customHeight="1" x14ac:dyDescent="0.3">
      <c r="A447" s="20" t="s">
        <v>20</v>
      </c>
      <c r="B447" s="26" t="s">
        <v>372</v>
      </c>
      <c r="C447" s="23" t="s">
        <v>3</v>
      </c>
      <c r="D447" s="27" t="s">
        <v>3</v>
      </c>
      <c r="E447" s="24"/>
      <c r="F447" s="25"/>
    </row>
    <row r="448" spans="1:7" ht="13.5" customHeight="1" x14ac:dyDescent="0.3">
      <c r="A448" s="20" t="s">
        <v>5</v>
      </c>
      <c r="B448" s="26" t="s">
        <v>373</v>
      </c>
      <c r="C448" s="31">
        <v>211</v>
      </c>
      <c r="D448" s="27" t="s">
        <v>34</v>
      </c>
      <c r="E448" s="32"/>
      <c r="F448" s="25">
        <f>ROUND(IF(ISNUMBER(C448), VALUE(C448), 1) * VALUE(E448),2)</f>
        <v>0</v>
      </c>
      <c r="G448" s="29" t="s">
        <v>843</v>
      </c>
    </row>
    <row r="449" spans="1:7" ht="13.5" customHeight="1" x14ac:dyDescent="0.3">
      <c r="A449" s="20" t="s">
        <v>5</v>
      </c>
      <c r="B449" s="26" t="s">
        <v>3</v>
      </c>
      <c r="C449" s="23" t="s">
        <v>3</v>
      </c>
      <c r="D449" s="27" t="s">
        <v>3</v>
      </c>
      <c r="E449" s="24"/>
      <c r="F449" s="25"/>
    </row>
    <row r="450" spans="1:7" ht="15" customHeight="1" x14ac:dyDescent="0.3">
      <c r="A450" s="15" t="s">
        <v>5</v>
      </c>
      <c r="B450" s="16" t="s">
        <v>375</v>
      </c>
      <c r="C450" s="17" t="s">
        <v>3</v>
      </c>
      <c r="D450" s="5"/>
      <c r="E450" s="18"/>
      <c r="F450" s="19"/>
    </row>
    <row r="451" spans="1:7" ht="15" customHeight="1" x14ac:dyDescent="0.3">
      <c r="A451" s="15" t="s">
        <v>5</v>
      </c>
      <c r="B451" s="16" t="s">
        <v>376</v>
      </c>
      <c r="C451" s="17" t="s">
        <v>3</v>
      </c>
      <c r="D451" s="5"/>
      <c r="E451" s="18"/>
      <c r="F451" s="19"/>
    </row>
    <row r="452" spans="1:7" ht="15" customHeight="1" x14ac:dyDescent="0.3">
      <c r="A452" s="15" t="s">
        <v>5</v>
      </c>
      <c r="B452" s="16" t="s">
        <v>3</v>
      </c>
      <c r="C452" s="17" t="s">
        <v>3</v>
      </c>
      <c r="D452" s="5"/>
      <c r="E452" s="18"/>
      <c r="F452" s="19"/>
    </row>
    <row r="453" spans="1:7" ht="14.25" customHeight="1" x14ac:dyDescent="0.3">
      <c r="A453" s="20" t="s">
        <v>5</v>
      </c>
      <c r="B453" s="21" t="s">
        <v>377</v>
      </c>
      <c r="C453" s="23" t="s">
        <v>3</v>
      </c>
      <c r="D453" s="8"/>
      <c r="E453" s="24"/>
      <c r="F453" s="25"/>
    </row>
    <row r="454" spans="1:7" ht="14.25" customHeight="1" x14ac:dyDescent="0.3">
      <c r="A454" s="20" t="s">
        <v>5</v>
      </c>
      <c r="B454" s="21" t="s">
        <v>844</v>
      </c>
      <c r="C454" s="23" t="s">
        <v>3</v>
      </c>
      <c r="D454" s="8"/>
      <c r="E454" s="24"/>
      <c r="F454" s="25"/>
    </row>
    <row r="455" spans="1:7" ht="14.25" customHeight="1" x14ac:dyDescent="0.3">
      <c r="A455" s="20" t="s">
        <v>5</v>
      </c>
      <c r="B455" s="21" t="s">
        <v>3</v>
      </c>
      <c r="C455" s="23" t="s">
        <v>3</v>
      </c>
      <c r="D455" s="8"/>
      <c r="E455" s="24"/>
      <c r="F455" s="25"/>
    </row>
    <row r="456" spans="1:7" ht="13.5" customHeight="1" x14ac:dyDescent="0.3">
      <c r="A456" s="20" t="s">
        <v>5</v>
      </c>
      <c r="B456" s="22" t="s">
        <v>845</v>
      </c>
      <c r="C456" s="23" t="s">
        <v>3</v>
      </c>
      <c r="D456" s="8"/>
      <c r="E456" s="24"/>
      <c r="F456" s="25"/>
    </row>
    <row r="457" spans="1:7" ht="13.5" customHeight="1" x14ac:dyDescent="0.3">
      <c r="A457" s="20" t="s">
        <v>5</v>
      </c>
      <c r="B457" s="22" t="s">
        <v>3</v>
      </c>
      <c r="C457" s="23" t="s">
        <v>3</v>
      </c>
      <c r="D457" s="8"/>
      <c r="E457" s="24"/>
      <c r="F457" s="25"/>
    </row>
    <row r="458" spans="1:7" ht="13.5" customHeight="1" x14ac:dyDescent="0.3">
      <c r="A458" s="20" t="s">
        <v>26</v>
      </c>
      <c r="B458" s="26" t="s">
        <v>380</v>
      </c>
      <c r="C458" s="31">
        <v>22</v>
      </c>
      <c r="D458" s="27" t="s">
        <v>34</v>
      </c>
      <c r="E458" s="32"/>
      <c r="F458" s="25">
        <f>ROUND(IF(ISNUMBER(C458), VALUE(C458), 1) * VALUE(E458),2)</f>
        <v>0</v>
      </c>
      <c r="G458" s="29" t="s">
        <v>846</v>
      </c>
    </row>
    <row r="459" spans="1:7" ht="13.5" customHeight="1" x14ac:dyDescent="0.3">
      <c r="A459" s="20" t="s">
        <v>5</v>
      </c>
      <c r="B459" s="26" t="s">
        <v>3</v>
      </c>
      <c r="C459" s="23" t="s">
        <v>3</v>
      </c>
      <c r="D459" s="27" t="s">
        <v>3</v>
      </c>
      <c r="E459" s="24"/>
      <c r="F459" s="25"/>
    </row>
    <row r="460" spans="1:7" ht="14.25" customHeight="1" x14ac:dyDescent="0.3">
      <c r="A460" s="20" t="s">
        <v>5</v>
      </c>
      <c r="B460" s="21" t="s">
        <v>377</v>
      </c>
      <c r="C460" s="23" t="s">
        <v>3</v>
      </c>
      <c r="D460" s="8"/>
      <c r="E460" s="24"/>
      <c r="F460" s="25"/>
    </row>
    <row r="461" spans="1:7" ht="14.25" customHeight="1" x14ac:dyDescent="0.3">
      <c r="A461" s="20" t="s">
        <v>5</v>
      </c>
      <c r="B461" s="21" t="s">
        <v>378</v>
      </c>
      <c r="C461" s="23" t="s">
        <v>3</v>
      </c>
      <c r="D461" s="8"/>
      <c r="E461" s="24"/>
      <c r="F461" s="25"/>
    </row>
    <row r="462" spans="1:7" ht="14.25" customHeight="1" x14ac:dyDescent="0.3">
      <c r="A462" s="20" t="s">
        <v>5</v>
      </c>
      <c r="B462" s="21" t="s">
        <v>3</v>
      </c>
      <c r="C462" s="23" t="s">
        <v>3</v>
      </c>
      <c r="D462" s="8"/>
      <c r="E462" s="24"/>
      <c r="F462" s="25"/>
    </row>
    <row r="463" spans="1:7" ht="13.5" customHeight="1" x14ac:dyDescent="0.3">
      <c r="A463" s="20" t="s">
        <v>5</v>
      </c>
      <c r="B463" s="22" t="s">
        <v>379</v>
      </c>
      <c r="C463" s="23" t="s">
        <v>3</v>
      </c>
      <c r="D463" s="8"/>
      <c r="E463" s="24"/>
      <c r="F463" s="25"/>
    </row>
    <row r="464" spans="1:7" ht="13.5" customHeight="1" x14ac:dyDescent="0.3">
      <c r="A464" s="20" t="s">
        <v>5</v>
      </c>
      <c r="B464" s="22" t="s">
        <v>3</v>
      </c>
      <c r="C464" s="23" t="s">
        <v>3</v>
      </c>
      <c r="D464" s="8"/>
      <c r="E464" s="24"/>
      <c r="F464" s="25"/>
    </row>
    <row r="465" spans="1:7" ht="13.5" customHeight="1" x14ac:dyDescent="0.3">
      <c r="A465" s="20" t="s">
        <v>31</v>
      </c>
      <c r="B465" s="26" t="s">
        <v>380</v>
      </c>
      <c r="C465" s="31">
        <v>129</v>
      </c>
      <c r="D465" s="27" t="s">
        <v>34</v>
      </c>
      <c r="E465" s="32"/>
      <c r="F465" s="25">
        <f>ROUND(IF(ISNUMBER(C465), VALUE(C465), 1) * VALUE(E465),2)</f>
        <v>0</v>
      </c>
      <c r="G465" s="29" t="s">
        <v>847</v>
      </c>
    </row>
    <row r="466" spans="1:7" ht="90" customHeight="1" x14ac:dyDescent="0.3">
      <c r="A466" s="20" t="s">
        <v>5</v>
      </c>
      <c r="B466" s="26" t="s">
        <v>3</v>
      </c>
      <c r="C466" s="23" t="s">
        <v>3</v>
      </c>
      <c r="D466" s="27" t="s">
        <v>3</v>
      </c>
      <c r="E466" s="24"/>
      <c r="F466" s="25"/>
    </row>
    <row r="467" spans="1:7" ht="12.75" customHeight="1" x14ac:dyDescent="0.3">
      <c r="E467" s="33" t="s">
        <v>46</v>
      </c>
      <c r="F467" s="34">
        <f>SUM(F426:F466)</f>
        <v>0</v>
      </c>
    </row>
    <row r="468" spans="1:7" ht="12.75" customHeight="1" x14ac:dyDescent="0.3"/>
    <row r="469" spans="1:7" ht="12.75" customHeight="1" x14ac:dyDescent="0.3">
      <c r="A469" s="35" t="s">
        <v>848</v>
      </c>
    </row>
    <row r="470" spans="1:7" ht="12.75" customHeight="1" x14ac:dyDescent="0.3">
      <c r="A470" s="36" t="s">
        <v>3</v>
      </c>
    </row>
    <row r="471" spans="1:7" ht="12.75" customHeight="1" x14ac:dyDescent="0.3"/>
    <row r="472" spans="1:7" ht="12.75" customHeight="1" x14ac:dyDescent="0.3">
      <c r="E472" s="1" t="s">
        <v>678</v>
      </c>
    </row>
    <row r="473" spans="1:7" ht="12.75" customHeight="1" x14ac:dyDescent="0.3">
      <c r="E473" s="1" t="s">
        <v>679</v>
      </c>
    </row>
    <row r="474" spans="1:7" ht="12.75" customHeight="1" x14ac:dyDescent="0.3">
      <c r="E474" s="1" t="s">
        <v>3</v>
      </c>
    </row>
    <row r="475" spans="1:7" ht="12.75" customHeight="1" x14ac:dyDescent="0.3">
      <c r="A475" s="6" t="s">
        <v>4</v>
      </c>
      <c r="B475" s="5"/>
      <c r="C475" s="5"/>
      <c r="D475" s="5"/>
      <c r="E475" s="4"/>
      <c r="F475" s="7" t="s">
        <v>3</v>
      </c>
    </row>
    <row r="476" spans="1:7" ht="13.5" customHeight="1" x14ac:dyDescent="0.3">
      <c r="A476" s="20" t="s">
        <v>5</v>
      </c>
      <c r="B476" s="22" t="s">
        <v>849</v>
      </c>
      <c r="C476" s="23" t="s">
        <v>3</v>
      </c>
      <c r="D476" s="8"/>
      <c r="E476" s="24"/>
      <c r="F476" s="25"/>
    </row>
    <row r="477" spans="1:7" ht="13.5" customHeight="1" x14ac:dyDescent="0.3">
      <c r="A477" s="20" t="s">
        <v>5</v>
      </c>
      <c r="B477" s="22" t="s">
        <v>3</v>
      </c>
      <c r="C477" s="23" t="s">
        <v>3</v>
      </c>
      <c r="D477" s="8"/>
      <c r="E477" s="24"/>
      <c r="F477" s="25"/>
    </row>
    <row r="478" spans="1:7" ht="13.5" customHeight="1" x14ac:dyDescent="0.3">
      <c r="A478" s="20" t="s">
        <v>14</v>
      </c>
      <c r="B478" s="26" t="s">
        <v>850</v>
      </c>
      <c r="C478" s="31">
        <v>217</v>
      </c>
      <c r="D478" s="27" t="s">
        <v>34</v>
      </c>
      <c r="E478" s="32"/>
      <c r="F478" s="25">
        <f>ROUND(IF(ISNUMBER(C478), VALUE(C478), 1) * VALUE(E478),2)</f>
        <v>0</v>
      </c>
      <c r="G478" s="29" t="s">
        <v>851</v>
      </c>
    </row>
    <row r="479" spans="1:7" ht="13.5" customHeight="1" x14ac:dyDescent="0.3">
      <c r="A479" s="20" t="s">
        <v>5</v>
      </c>
      <c r="B479" s="26" t="s">
        <v>3</v>
      </c>
      <c r="C479" s="23" t="s">
        <v>3</v>
      </c>
      <c r="D479" s="27" t="s">
        <v>3</v>
      </c>
      <c r="E479" s="24"/>
      <c r="F479" s="25"/>
    </row>
    <row r="480" spans="1:7" ht="15" customHeight="1" x14ac:dyDescent="0.3">
      <c r="A480" s="15" t="s">
        <v>5</v>
      </c>
      <c r="B480" s="16" t="s">
        <v>390</v>
      </c>
      <c r="C480" s="17" t="s">
        <v>3</v>
      </c>
      <c r="D480" s="5"/>
      <c r="E480" s="18"/>
      <c r="F480" s="19"/>
    </row>
    <row r="481" spans="1:7" ht="15" customHeight="1" x14ac:dyDescent="0.3">
      <c r="A481" s="15" t="s">
        <v>5</v>
      </c>
      <c r="B481" s="16" t="s">
        <v>391</v>
      </c>
      <c r="C481" s="17" t="s">
        <v>3</v>
      </c>
      <c r="D481" s="5"/>
      <c r="E481" s="18"/>
      <c r="F481" s="19"/>
    </row>
    <row r="482" spans="1:7" ht="15" customHeight="1" x14ac:dyDescent="0.3">
      <c r="A482" s="15" t="s">
        <v>5</v>
      </c>
      <c r="B482" s="16" t="s">
        <v>3</v>
      </c>
      <c r="C482" s="17" t="s">
        <v>3</v>
      </c>
      <c r="D482" s="5"/>
      <c r="E482" s="18"/>
      <c r="F482" s="19"/>
    </row>
    <row r="483" spans="1:7" ht="14.25" customHeight="1" x14ac:dyDescent="0.3">
      <c r="A483" s="20" t="s">
        <v>5</v>
      </c>
      <c r="B483" s="21" t="s">
        <v>401</v>
      </c>
      <c r="C483" s="23" t="s">
        <v>3</v>
      </c>
      <c r="D483" s="8"/>
      <c r="E483" s="24"/>
      <c r="F483" s="25"/>
    </row>
    <row r="484" spans="1:7" ht="14.25" customHeight="1" x14ac:dyDescent="0.3">
      <c r="A484" s="20" t="s">
        <v>5</v>
      </c>
      <c r="B484" s="21" t="s">
        <v>402</v>
      </c>
      <c r="C484" s="23" t="s">
        <v>3</v>
      </c>
      <c r="D484" s="8"/>
      <c r="E484" s="24"/>
      <c r="F484" s="25"/>
    </row>
    <row r="485" spans="1:7" ht="14.25" customHeight="1" x14ac:dyDescent="0.3">
      <c r="A485" s="20" t="s">
        <v>5</v>
      </c>
      <c r="B485" s="21" t="s">
        <v>403</v>
      </c>
      <c r="C485" s="23" t="s">
        <v>3</v>
      </c>
      <c r="D485" s="8"/>
      <c r="E485" s="24"/>
      <c r="F485" s="25"/>
    </row>
    <row r="486" spans="1:7" ht="14.25" customHeight="1" x14ac:dyDescent="0.3">
      <c r="A486" s="20" t="s">
        <v>5</v>
      </c>
      <c r="B486" s="21" t="s">
        <v>404</v>
      </c>
      <c r="C486" s="23" t="s">
        <v>3</v>
      </c>
      <c r="D486" s="8"/>
      <c r="E486" s="24"/>
      <c r="F486" s="25"/>
    </row>
    <row r="487" spans="1:7" ht="14.25" customHeight="1" x14ac:dyDescent="0.3">
      <c r="A487" s="20" t="s">
        <v>5</v>
      </c>
      <c r="B487" s="21" t="s">
        <v>226</v>
      </c>
      <c r="C487" s="23" t="s">
        <v>3</v>
      </c>
      <c r="D487" s="8"/>
      <c r="E487" s="24"/>
      <c r="F487" s="25"/>
    </row>
    <row r="488" spans="1:7" ht="14.25" customHeight="1" x14ac:dyDescent="0.3">
      <c r="A488" s="20" t="s">
        <v>5</v>
      </c>
      <c r="B488" s="21" t="s">
        <v>3</v>
      </c>
      <c r="C488" s="23" t="s">
        <v>3</v>
      </c>
      <c r="D488" s="8"/>
      <c r="E488" s="24"/>
      <c r="F488" s="25"/>
    </row>
    <row r="489" spans="1:7" ht="13.5" customHeight="1" x14ac:dyDescent="0.3">
      <c r="A489" s="20" t="s">
        <v>5</v>
      </c>
      <c r="B489" s="22" t="s">
        <v>395</v>
      </c>
      <c r="C489" s="23" t="s">
        <v>3</v>
      </c>
      <c r="D489" s="8"/>
      <c r="E489" s="24"/>
      <c r="F489" s="25"/>
    </row>
    <row r="490" spans="1:7" ht="13.5" customHeight="1" x14ac:dyDescent="0.3">
      <c r="A490" s="20" t="s">
        <v>5</v>
      </c>
      <c r="B490" s="22" t="s">
        <v>396</v>
      </c>
      <c r="C490" s="23" t="s">
        <v>3</v>
      </c>
      <c r="D490" s="8"/>
      <c r="E490" s="24"/>
      <c r="F490" s="25"/>
    </row>
    <row r="491" spans="1:7" ht="13.5" customHeight="1" x14ac:dyDescent="0.3">
      <c r="A491" s="20" t="s">
        <v>5</v>
      </c>
      <c r="B491" s="22" t="s">
        <v>3</v>
      </c>
      <c r="C491" s="23" t="s">
        <v>3</v>
      </c>
      <c r="D491" s="8"/>
      <c r="E491" s="24"/>
      <c r="F491" s="25"/>
    </row>
    <row r="492" spans="1:7" ht="13.5" customHeight="1" x14ac:dyDescent="0.3">
      <c r="A492" s="20" t="s">
        <v>20</v>
      </c>
      <c r="B492" s="26" t="s">
        <v>397</v>
      </c>
      <c r="C492" s="31">
        <v>18</v>
      </c>
      <c r="D492" s="27" t="s">
        <v>34</v>
      </c>
      <c r="E492" s="32"/>
      <c r="F492" s="25">
        <f>ROUND(IF(ISNUMBER(C492), VALUE(C492), 1) * VALUE(E492),2)</f>
        <v>0</v>
      </c>
      <c r="G492" s="29" t="s">
        <v>852</v>
      </c>
    </row>
    <row r="493" spans="1:7" ht="13.5" customHeight="1" x14ac:dyDescent="0.3">
      <c r="A493" s="20" t="s">
        <v>5</v>
      </c>
      <c r="B493" s="26" t="s">
        <v>3</v>
      </c>
      <c r="C493" s="23" t="s">
        <v>3</v>
      </c>
      <c r="D493" s="27" t="s">
        <v>3</v>
      </c>
      <c r="E493" s="24"/>
      <c r="F493" s="25"/>
    </row>
    <row r="494" spans="1:7" ht="13.5" customHeight="1" x14ac:dyDescent="0.3">
      <c r="A494" s="20" t="s">
        <v>5</v>
      </c>
      <c r="B494" s="22" t="s">
        <v>407</v>
      </c>
      <c r="C494" s="23" t="s">
        <v>3</v>
      </c>
      <c r="D494" s="8"/>
      <c r="E494" s="24"/>
      <c r="F494" s="25"/>
    </row>
    <row r="495" spans="1:7" ht="13.5" customHeight="1" x14ac:dyDescent="0.3">
      <c r="A495" s="20" t="s">
        <v>5</v>
      </c>
      <c r="B495" s="22" t="s">
        <v>3</v>
      </c>
      <c r="C495" s="23" t="s">
        <v>3</v>
      </c>
      <c r="D495" s="8"/>
      <c r="E495" s="24"/>
      <c r="F495" s="25"/>
    </row>
    <row r="496" spans="1:7" ht="13.5" customHeight="1" x14ac:dyDescent="0.3">
      <c r="A496" s="20" t="s">
        <v>26</v>
      </c>
      <c r="B496" s="26" t="s">
        <v>408</v>
      </c>
      <c r="C496" s="23" t="s">
        <v>3</v>
      </c>
      <c r="D496" s="27" t="s">
        <v>3</v>
      </c>
      <c r="E496" s="24"/>
      <c r="F496" s="25"/>
    </row>
    <row r="497" spans="1:7" ht="13.5" customHeight="1" x14ac:dyDescent="0.3">
      <c r="A497" s="20" t="s">
        <v>5</v>
      </c>
      <c r="B497" s="26" t="s">
        <v>409</v>
      </c>
      <c r="C497" s="23" t="s">
        <v>3</v>
      </c>
      <c r="D497" s="27" t="s">
        <v>3</v>
      </c>
      <c r="E497" s="24"/>
      <c r="F497" s="25"/>
    </row>
    <row r="498" spans="1:7" ht="13.5" customHeight="1" x14ac:dyDescent="0.3">
      <c r="A498" s="20" t="s">
        <v>5</v>
      </c>
      <c r="B498" s="26" t="s">
        <v>410</v>
      </c>
      <c r="C498" s="31">
        <v>7</v>
      </c>
      <c r="D498" s="27" t="s">
        <v>65</v>
      </c>
      <c r="E498" s="32"/>
      <c r="F498" s="25">
        <f>ROUND(IF(ISNUMBER(C498), VALUE(C498), 1) * VALUE(E498),2)</f>
        <v>0</v>
      </c>
      <c r="G498" s="29" t="s">
        <v>853</v>
      </c>
    </row>
    <row r="499" spans="1:7" ht="13.5" customHeight="1" x14ac:dyDescent="0.3">
      <c r="A499" s="20" t="s">
        <v>5</v>
      </c>
      <c r="B499" s="26" t="s">
        <v>3</v>
      </c>
      <c r="C499" s="23" t="s">
        <v>3</v>
      </c>
      <c r="D499" s="27" t="s">
        <v>3</v>
      </c>
      <c r="E499" s="24"/>
      <c r="F499" s="25"/>
    </row>
    <row r="500" spans="1:7" ht="14.25" customHeight="1" x14ac:dyDescent="0.3">
      <c r="A500" s="20" t="s">
        <v>5</v>
      </c>
      <c r="B500" s="21" t="s">
        <v>401</v>
      </c>
      <c r="C500" s="23" t="s">
        <v>3</v>
      </c>
      <c r="D500" s="8"/>
      <c r="E500" s="24"/>
      <c r="F500" s="25"/>
    </row>
    <row r="501" spans="1:7" ht="14.25" customHeight="1" x14ac:dyDescent="0.3">
      <c r="A501" s="20" t="s">
        <v>5</v>
      </c>
      <c r="B501" s="21" t="s">
        <v>414</v>
      </c>
      <c r="C501" s="23" t="s">
        <v>3</v>
      </c>
      <c r="D501" s="8"/>
      <c r="E501" s="24"/>
      <c r="F501" s="25"/>
    </row>
    <row r="502" spans="1:7" ht="14.25" customHeight="1" x14ac:dyDescent="0.3">
      <c r="A502" s="20" t="s">
        <v>5</v>
      </c>
      <c r="B502" s="21" t="s">
        <v>415</v>
      </c>
      <c r="C502" s="23" t="s">
        <v>3</v>
      </c>
      <c r="D502" s="8"/>
      <c r="E502" s="24"/>
      <c r="F502" s="25"/>
    </row>
    <row r="503" spans="1:7" ht="14.25" customHeight="1" x14ac:dyDescent="0.3">
      <c r="A503" s="20" t="s">
        <v>5</v>
      </c>
      <c r="B503" s="21" t="s">
        <v>416</v>
      </c>
      <c r="C503" s="23" t="s">
        <v>3</v>
      </c>
      <c r="D503" s="8"/>
      <c r="E503" s="24"/>
      <c r="F503" s="25"/>
    </row>
    <row r="504" spans="1:7" ht="14.25" customHeight="1" x14ac:dyDescent="0.3">
      <c r="A504" s="20" t="s">
        <v>5</v>
      </c>
      <c r="B504" s="21" t="s">
        <v>226</v>
      </c>
      <c r="C504" s="23" t="s">
        <v>3</v>
      </c>
      <c r="D504" s="8"/>
      <c r="E504" s="24"/>
      <c r="F504" s="25"/>
    </row>
    <row r="505" spans="1:7" ht="14.25" customHeight="1" x14ac:dyDescent="0.3">
      <c r="A505" s="20" t="s">
        <v>5</v>
      </c>
      <c r="B505" s="21" t="s">
        <v>3</v>
      </c>
      <c r="C505" s="23" t="s">
        <v>3</v>
      </c>
      <c r="D505" s="8"/>
      <c r="E505" s="24"/>
      <c r="F505" s="25"/>
    </row>
    <row r="506" spans="1:7" ht="13.5" customHeight="1" x14ac:dyDescent="0.3">
      <c r="A506" s="20" t="s">
        <v>5</v>
      </c>
      <c r="B506" s="22" t="s">
        <v>395</v>
      </c>
      <c r="C506" s="23" t="s">
        <v>3</v>
      </c>
      <c r="D506" s="8"/>
      <c r="E506" s="24"/>
      <c r="F506" s="25"/>
    </row>
    <row r="507" spans="1:7" ht="13.5" customHeight="1" x14ac:dyDescent="0.3">
      <c r="A507" s="20" t="s">
        <v>5</v>
      </c>
      <c r="B507" s="22" t="s">
        <v>396</v>
      </c>
      <c r="C507" s="23" t="s">
        <v>3</v>
      </c>
      <c r="D507" s="8"/>
      <c r="E507" s="24"/>
      <c r="F507" s="25"/>
    </row>
    <row r="508" spans="1:7" ht="13.5" customHeight="1" x14ac:dyDescent="0.3">
      <c r="A508" s="20" t="s">
        <v>5</v>
      </c>
      <c r="B508" s="22" t="s">
        <v>3</v>
      </c>
      <c r="C508" s="23" t="s">
        <v>3</v>
      </c>
      <c r="D508" s="8"/>
      <c r="E508" s="24"/>
      <c r="F508" s="25"/>
    </row>
    <row r="509" spans="1:7" ht="13.5" customHeight="1" x14ac:dyDescent="0.3">
      <c r="A509" s="20" t="s">
        <v>31</v>
      </c>
      <c r="B509" s="26" t="s">
        <v>397</v>
      </c>
      <c r="C509" s="31">
        <v>290</v>
      </c>
      <c r="D509" s="27" t="s">
        <v>34</v>
      </c>
      <c r="E509" s="32"/>
      <c r="F509" s="25">
        <f>ROUND(IF(ISNUMBER(C509), VALUE(C509), 1) * VALUE(E509),2)</f>
        <v>0</v>
      </c>
      <c r="G509" s="29" t="s">
        <v>854</v>
      </c>
    </row>
    <row r="510" spans="1:7" ht="13.5" customHeight="1" x14ac:dyDescent="0.3">
      <c r="A510" s="20" t="s">
        <v>5</v>
      </c>
      <c r="B510" s="26" t="s">
        <v>3</v>
      </c>
      <c r="C510" s="23" t="s">
        <v>3</v>
      </c>
      <c r="D510" s="27" t="s">
        <v>3</v>
      </c>
      <c r="E510" s="24"/>
      <c r="F510" s="25"/>
    </row>
    <row r="511" spans="1:7" ht="13.5" customHeight="1" x14ac:dyDescent="0.3">
      <c r="A511" s="20" t="s">
        <v>36</v>
      </c>
      <c r="B511" s="30" t="s">
        <v>399</v>
      </c>
      <c r="C511" s="31">
        <v>49</v>
      </c>
      <c r="D511" s="27" t="s">
        <v>65</v>
      </c>
      <c r="E511" s="32"/>
      <c r="F511" s="25">
        <f>ROUND(IF(ISNUMBER(C511), VALUE(C511), 1) * VALUE(E511),2)</f>
        <v>0</v>
      </c>
      <c r="G511" s="29" t="s">
        <v>855</v>
      </c>
    </row>
    <row r="512" spans="1:7" ht="13.5" customHeight="1" x14ac:dyDescent="0.3">
      <c r="A512" s="20" t="s">
        <v>5</v>
      </c>
      <c r="B512" s="30" t="s">
        <v>3</v>
      </c>
      <c r="C512" s="23" t="s">
        <v>3</v>
      </c>
      <c r="D512" s="27" t="s">
        <v>3</v>
      </c>
      <c r="E512" s="24"/>
      <c r="F512" s="25"/>
    </row>
    <row r="513" spans="1:7" ht="13.5" customHeight="1" x14ac:dyDescent="0.3">
      <c r="A513" s="20" t="s">
        <v>39</v>
      </c>
      <c r="B513" s="26" t="s">
        <v>856</v>
      </c>
      <c r="C513" s="31">
        <v>9</v>
      </c>
      <c r="D513" s="27" t="s">
        <v>34</v>
      </c>
      <c r="E513" s="32"/>
      <c r="F513" s="25">
        <f>ROUND(IF(ISNUMBER(C513), VALUE(C513), 1) * VALUE(E513),2)</f>
        <v>0</v>
      </c>
      <c r="G513" s="29" t="s">
        <v>857</v>
      </c>
    </row>
    <row r="514" spans="1:7" ht="131.25" customHeight="1" x14ac:dyDescent="0.3">
      <c r="A514" s="20" t="s">
        <v>5</v>
      </c>
      <c r="B514" s="26" t="s">
        <v>3</v>
      </c>
      <c r="C514" s="23" t="s">
        <v>3</v>
      </c>
      <c r="D514" s="27" t="s">
        <v>3</v>
      </c>
      <c r="E514" s="24"/>
      <c r="F514" s="25"/>
    </row>
    <row r="515" spans="1:7" ht="12.75" customHeight="1" x14ac:dyDescent="0.3">
      <c r="E515" s="33" t="s">
        <v>46</v>
      </c>
      <c r="F515" s="34">
        <f>SUM(F476:F514)</f>
        <v>0</v>
      </c>
    </row>
    <row r="516" spans="1:7" ht="12.75" customHeight="1" x14ac:dyDescent="0.3"/>
    <row r="517" spans="1:7" ht="12.75" customHeight="1" x14ac:dyDescent="0.3">
      <c r="A517" s="35" t="s">
        <v>858</v>
      </c>
    </row>
    <row r="518" spans="1:7" ht="12.75" customHeight="1" x14ac:dyDescent="0.3">
      <c r="A518" s="36" t="s">
        <v>3</v>
      </c>
    </row>
    <row r="519" spans="1:7" ht="12.75" customHeight="1" x14ac:dyDescent="0.3"/>
    <row r="520" spans="1:7" ht="12.75" customHeight="1" x14ac:dyDescent="0.3">
      <c r="E520" s="1" t="s">
        <v>678</v>
      </c>
    </row>
    <row r="521" spans="1:7" ht="12.75" customHeight="1" x14ac:dyDescent="0.3">
      <c r="E521" s="1" t="s">
        <v>679</v>
      </c>
    </row>
    <row r="522" spans="1:7" ht="12.75" customHeight="1" x14ac:dyDescent="0.3">
      <c r="E522" s="1" t="s">
        <v>3</v>
      </c>
    </row>
    <row r="523" spans="1:7" ht="12.75" customHeight="1" x14ac:dyDescent="0.3">
      <c r="A523" s="6" t="s">
        <v>4</v>
      </c>
      <c r="B523" s="5"/>
      <c r="C523" s="5"/>
      <c r="D523" s="5"/>
      <c r="E523" s="4"/>
      <c r="F523" s="7" t="s">
        <v>3</v>
      </c>
    </row>
    <row r="524" spans="1:7" ht="13.5" customHeight="1" x14ac:dyDescent="0.3">
      <c r="A524" s="20" t="s">
        <v>5</v>
      </c>
      <c r="B524" s="22" t="s">
        <v>407</v>
      </c>
      <c r="C524" s="23" t="s">
        <v>3</v>
      </c>
      <c r="D524" s="8"/>
      <c r="E524" s="24"/>
      <c r="F524" s="25"/>
    </row>
    <row r="525" spans="1:7" ht="13.5" customHeight="1" x14ac:dyDescent="0.3">
      <c r="A525" s="20" t="s">
        <v>5</v>
      </c>
      <c r="B525" s="22" t="s">
        <v>3</v>
      </c>
      <c r="C525" s="23" t="s">
        <v>3</v>
      </c>
      <c r="D525" s="8"/>
      <c r="E525" s="24"/>
      <c r="F525" s="25"/>
    </row>
    <row r="526" spans="1:7" ht="13.5" customHeight="1" x14ac:dyDescent="0.3">
      <c r="A526" s="20" t="s">
        <v>14</v>
      </c>
      <c r="B526" s="26" t="s">
        <v>408</v>
      </c>
      <c r="C526" s="23" t="s">
        <v>3</v>
      </c>
      <c r="D526" s="27" t="s">
        <v>3</v>
      </c>
      <c r="E526" s="24"/>
      <c r="F526" s="25"/>
    </row>
    <row r="527" spans="1:7" ht="13.5" customHeight="1" x14ac:dyDescent="0.3">
      <c r="A527" s="20" t="s">
        <v>5</v>
      </c>
      <c r="B527" s="26" t="s">
        <v>409</v>
      </c>
      <c r="C527" s="23" t="s">
        <v>3</v>
      </c>
      <c r="D527" s="27" t="s">
        <v>3</v>
      </c>
      <c r="E527" s="24"/>
      <c r="F527" s="25"/>
    </row>
    <row r="528" spans="1:7" ht="13.5" customHeight="1" x14ac:dyDescent="0.3">
      <c r="A528" s="20" t="s">
        <v>5</v>
      </c>
      <c r="B528" s="26" t="s">
        <v>410</v>
      </c>
      <c r="C528" s="31">
        <v>101</v>
      </c>
      <c r="D528" s="27" t="s">
        <v>65</v>
      </c>
      <c r="E528" s="32"/>
      <c r="F528" s="25">
        <f>ROUND(IF(ISNUMBER(C528), VALUE(C528), 1) * VALUE(E528),2)</f>
        <v>0</v>
      </c>
      <c r="G528" s="29" t="s">
        <v>859</v>
      </c>
    </row>
    <row r="529" spans="1:7" ht="13.5" customHeight="1" x14ac:dyDescent="0.3">
      <c r="A529" s="20" t="s">
        <v>5</v>
      </c>
      <c r="B529" s="26" t="s">
        <v>3</v>
      </c>
      <c r="C529" s="23" t="s">
        <v>3</v>
      </c>
      <c r="D529" s="27" t="s">
        <v>3</v>
      </c>
      <c r="E529" s="24"/>
      <c r="F529" s="25"/>
    </row>
    <row r="530" spans="1:7" ht="13.5" customHeight="1" x14ac:dyDescent="0.3">
      <c r="A530" s="20" t="s">
        <v>20</v>
      </c>
      <c r="B530" s="30" t="s">
        <v>399</v>
      </c>
      <c r="C530" s="31">
        <v>8</v>
      </c>
      <c r="D530" s="27" t="s">
        <v>65</v>
      </c>
      <c r="E530" s="32"/>
      <c r="F530" s="25">
        <f>ROUND(IF(ISNUMBER(C530), VALUE(C530), 1) * VALUE(E530),2)</f>
        <v>0</v>
      </c>
      <c r="G530" s="29" t="s">
        <v>860</v>
      </c>
    </row>
    <row r="531" spans="1:7" ht="13.5" customHeight="1" x14ac:dyDescent="0.3">
      <c r="A531" s="20" t="s">
        <v>5</v>
      </c>
      <c r="B531" s="30" t="s">
        <v>3</v>
      </c>
      <c r="C531" s="23" t="s">
        <v>3</v>
      </c>
      <c r="D531" s="27" t="s">
        <v>3</v>
      </c>
      <c r="E531" s="24"/>
      <c r="F531" s="25"/>
    </row>
    <row r="532" spans="1:7" ht="15" customHeight="1" x14ac:dyDescent="0.3">
      <c r="A532" s="15" t="s">
        <v>5</v>
      </c>
      <c r="B532" s="16" t="s">
        <v>441</v>
      </c>
      <c r="C532" s="17" t="s">
        <v>3</v>
      </c>
      <c r="D532" s="5"/>
      <c r="E532" s="18"/>
      <c r="F532" s="19"/>
    </row>
    <row r="533" spans="1:7" ht="15" customHeight="1" x14ac:dyDescent="0.3">
      <c r="A533" s="15" t="s">
        <v>5</v>
      </c>
      <c r="B533" s="16" t="s">
        <v>3</v>
      </c>
      <c r="C533" s="17" t="s">
        <v>3</v>
      </c>
      <c r="D533" s="5"/>
      <c r="E533" s="18"/>
      <c r="F533" s="19"/>
    </row>
    <row r="534" spans="1:7" ht="14.25" customHeight="1" x14ac:dyDescent="0.3">
      <c r="A534" s="20" t="s">
        <v>5</v>
      </c>
      <c r="B534" s="21" t="s">
        <v>442</v>
      </c>
      <c r="C534" s="23" t="s">
        <v>3</v>
      </c>
      <c r="D534" s="8"/>
      <c r="E534" s="24"/>
      <c r="F534" s="25"/>
    </row>
    <row r="535" spans="1:7" ht="14.25" customHeight="1" x14ac:dyDescent="0.3">
      <c r="A535" s="20" t="s">
        <v>5</v>
      </c>
      <c r="B535" s="21" t="s">
        <v>443</v>
      </c>
      <c r="C535" s="23" t="s">
        <v>3</v>
      </c>
      <c r="D535" s="8"/>
      <c r="E535" s="24"/>
      <c r="F535" s="25"/>
    </row>
    <row r="536" spans="1:7" ht="14.25" customHeight="1" x14ac:dyDescent="0.3">
      <c r="A536" s="20" t="s">
        <v>5</v>
      </c>
      <c r="B536" s="21" t="s">
        <v>444</v>
      </c>
      <c r="C536" s="23" t="s">
        <v>3</v>
      </c>
      <c r="D536" s="8"/>
      <c r="E536" s="24"/>
      <c r="F536" s="25"/>
    </row>
    <row r="537" spans="1:7" ht="14.25" customHeight="1" x14ac:dyDescent="0.3">
      <c r="A537" s="20" t="s">
        <v>5</v>
      </c>
      <c r="B537" s="21" t="s">
        <v>3</v>
      </c>
      <c r="C537" s="23" t="s">
        <v>3</v>
      </c>
      <c r="D537" s="8"/>
      <c r="E537" s="24"/>
      <c r="F537" s="25"/>
    </row>
    <row r="538" spans="1:7" ht="13.5" customHeight="1" x14ac:dyDescent="0.3">
      <c r="A538" s="20" t="s">
        <v>5</v>
      </c>
      <c r="B538" s="22" t="s">
        <v>445</v>
      </c>
      <c r="C538" s="23" t="s">
        <v>3</v>
      </c>
      <c r="D538" s="8"/>
      <c r="E538" s="24"/>
      <c r="F538" s="25"/>
    </row>
    <row r="539" spans="1:7" ht="13.5" customHeight="1" x14ac:dyDescent="0.3">
      <c r="A539" s="20" t="s">
        <v>5</v>
      </c>
      <c r="B539" s="22" t="s">
        <v>3</v>
      </c>
      <c r="C539" s="23" t="s">
        <v>3</v>
      </c>
      <c r="D539" s="8"/>
      <c r="E539" s="24"/>
      <c r="F539" s="25"/>
    </row>
    <row r="540" spans="1:7" ht="13.5" customHeight="1" x14ac:dyDescent="0.3">
      <c r="A540" s="20" t="s">
        <v>26</v>
      </c>
      <c r="B540" s="26" t="s">
        <v>446</v>
      </c>
      <c r="C540" s="31">
        <v>23</v>
      </c>
      <c r="D540" s="27" t="s">
        <v>34</v>
      </c>
      <c r="E540" s="32"/>
      <c r="F540" s="25">
        <f>ROUND(IF(ISNUMBER(C540), VALUE(C540), 1) * VALUE(E540),2)</f>
        <v>0</v>
      </c>
      <c r="G540" s="29" t="s">
        <v>861</v>
      </c>
    </row>
    <row r="541" spans="1:7" ht="13.5" customHeight="1" x14ac:dyDescent="0.3">
      <c r="A541" s="20" t="s">
        <v>5</v>
      </c>
      <c r="B541" s="26" t="s">
        <v>3</v>
      </c>
      <c r="C541" s="23" t="s">
        <v>3</v>
      </c>
      <c r="D541" s="27" t="s">
        <v>3</v>
      </c>
      <c r="E541" s="24"/>
      <c r="F541" s="25"/>
    </row>
    <row r="542" spans="1:7" ht="13.5" customHeight="1" x14ac:dyDescent="0.3">
      <c r="A542" s="20" t="s">
        <v>5</v>
      </c>
      <c r="B542" s="22" t="s">
        <v>448</v>
      </c>
      <c r="C542" s="23" t="s">
        <v>3</v>
      </c>
      <c r="D542" s="8"/>
      <c r="E542" s="24"/>
      <c r="F542" s="25"/>
    </row>
    <row r="543" spans="1:7" ht="13.5" customHeight="1" x14ac:dyDescent="0.3">
      <c r="A543" s="20" t="s">
        <v>5</v>
      </c>
      <c r="B543" s="22" t="s">
        <v>3</v>
      </c>
      <c r="C543" s="23" t="s">
        <v>3</v>
      </c>
      <c r="D543" s="8"/>
      <c r="E543" s="24"/>
      <c r="F543" s="25"/>
    </row>
    <row r="544" spans="1:7" ht="13.5" customHeight="1" x14ac:dyDescent="0.3">
      <c r="A544" s="20" t="s">
        <v>31</v>
      </c>
      <c r="B544" s="26" t="s">
        <v>446</v>
      </c>
      <c r="C544" s="31">
        <v>8</v>
      </c>
      <c r="D544" s="27" t="s">
        <v>34</v>
      </c>
      <c r="E544" s="32"/>
      <c r="F544" s="25">
        <f>ROUND(IF(ISNUMBER(C544), VALUE(C544), 1) * VALUE(E544),2)</f>
        <v>0</v>
      </c>
      <c r="G544" s="29" t="s">
        <v>862</v>
      </c>
    </row>
    <row r="545" spans="1:7" ht="13.5" customHeight="1" x14ac:dyDescent="0.3">
      <c r="A545" s="20" t="s">
        <v>5</v>
      </c>
      <c r="B545" s="26" t="s">
        <v>3</v>
      </c>
      <c r="C545" s="23" t="s">
        <v>3</v>
      </c>
      <c r="D545" s="27" t="s">
        <v>3</v>
      </c>
      <c r="E545" s="24"/>
      <c r="F545" s="25"/>
    </row>
    <row r="546" spans="1:7" ht="13.5" customHeight="1" x14ac:dyDescent="0.3">
      <c r="A546" s="20" t="s">
        <v>5</v>
      </c>
      <c r="B546" s="22" t="s">
        <v>450</v>
      </c>
      <c r="C546" s="23" t="s">
        <v>3</v>
      </c>
      <c r="D546" s="8"/>
      <c r="E546" s="24"/>
      <c r="F546" s="25"/>
    </row>
    <row r="547" spans="1:7" ht="13.5" customHeight="1" x14ac:dyDescent="0.3">
      <c r="A547" s="20" t="s">
        <v>5</v>
      </c>
      <c r="B547" s="22" t="s">
        <v>3</v>
      </c>
      <c r="C547" s="23" t="s">
        <v>3</v>
      </c>
      <c r="D547" s="8"/>
      <c r="E547" s="24"/>
      <c r="F547" s="25"/>
    </row>
    <row r="548" spans="1:7" ht="13.5" customHeight="1" x14ac:dyDescent="0.3">
      <c r="A548" s="20" t="s">
        <v>36</v>
      </c>
      <c r="B548" s="26" t="s">
        <v>451</v>
      </c>
      <c r="C548" s="31">
        <v>4</v>
      </c>
      <c r="D548" s="27" t="s">
        <v>34</v>
      </c>
      <c r="E548" s="32"/>
      <c r="F548" s="25">
        <f>ROUND(IF(ISNUMBER(C548), VALUE(C548), 1) * VALUE(E548),2)</f>
        <v>0</v>
      </c>
      <c r="G548" s="29" t="s">
        <v>863</v>
      </c>
    </row>
    <row r="549" spans="1:7" ht="13.5" customHeight="1" x14ac:dyDescent="0.3">
      <c r="A549" s="20" t="s">
        <v>5</v>
      </c>
      <c r="B549" s="26" t="s">
        <v>3</v>
      </c>
      <c r="C549" s="23" t="s">
        <v>3</v>
      </c>
      <c r="D549" s="27" t="s">
        <v>3</v>
      </c>
      <c r="E549" s="24"/>
      <c r="F549" s="25"/>
    </row>
    <row r="550" spans="1:7" ht="14.25" customHeight="1" x14ac:dyDescent="0.3">
      <c r="A550" s="20" t="s">
        <v>5</v>
      </c>
      <c r="B550" s="21" t="s">
        <v>453</v>
      </c>
      <c r="C550" s="23" t="s">
        <v>3</v>
      </c>
      <c r="D550" s="8"/>
      <c r="E550" s="24"/>
      <c r="F550" s="25"/>
    </row>
    <row r="551" spans="1:7" ht="14.25" customHeight="1" x14ac:dyDescent="0.3">
      <c r="A551" s="20" t="s">
        <v>5</v>
      </c>
      <c r="B551" s="21" t="s">
        <v>864</v>
      </c>
      <c r="C551" s="23" t="s">
        <v>3</v>
      </c>
      <c r="D551" s="8"/>
      <c r="E551" s="24"/>
      <c r="F551" s="25"/>
    </row>
    <row r="552" spans="1:7" ht="14.25" customHeight="1" x14ac:dyDescent="0.3">
      <c r="A552" s="20" t="s">
        <v>5</v>
      </c>
      <c r="B552" s="21" t="s">
        <v>865</v>
      </c>
      <c r="C552" s="23" t="s">
        <v>3</v>
      </c>
      <c r="D552" s="8"/>
      <c r="E552" s="24"/>
      <c r="F552" s="25"/>
    </row>
    <row r="553" spans="1:7" ht="14.25" customHeight="1" x14ac:dyDescent="0.3">
      <c r="A553" s="20" t="s">
        <v>5</v>
      </c>
      <c r="B553" s="21" t="s">
        <v>3</v>
      </c>
      <c r="C553" s="23" t="s">
        <v>3</v>
      </c>
      <c r="D553" s="8"/>
      <c r="E553" s="24"/>
      <c r="F553" s="25"/>
    </row>
    <row r="554" spans="1:7" ht="13.5" customHeight="1" x14ac:dyDescent="0.3">
      <c r="A554" s="20" t="s">
        <v>5</v>
      </c>
      <c r="B554" s="22" t="s">
        <v>866</v>
      </c>
      <c r="C554" s="23" t="s">
        <v>3</v>
      </c>
      <c r="D554" s="8"/>
      <c r="E554" s="24"/>
      <c r="F554" s="25"/>
    </row>
    <row r="555" spans="1:7" ht="13.5" customHeight="1" x14ac:dyDescent="0.3">
      <c r="A555" s="20" t="s">
        <v>5</v>
      </c>
      <c r="B555" s="22" t="s">
        <v>3</v>
      </c>
      <c r="C555" s="23" t="s">
        <v>3</v>
      </c>
      <c r="D555" s="8"/>
      <c r="E555" s="24"/>
      <c r="F555" s="25"/>
    </row>
    <row r="556" spans="1:7" ht="13.5" customHeight="1" x14ac:dyDescent="0.3">
      <c r="A556" s="20" t="s">
        <v>39</v>
      </c>
      <c r="B556" s="26" t="s">
        <v>446</v>
      </c>
      <c r="C556" s="31">
        <v>22</v>
      </c>
      <c r="D556" s="27" t="s">
        <v>34</v>
      </c>
      <c r="E556" s="32"/>
      <c r="F556" s="25">
        <f>ROUND(IF(ISNUMBER(C556), VALUE(C556), 1) * VALUE(E556),2)</f>
        <v>0</v>
      </c>
      <c r="G556" s="29" t="s">
        <v>867</v>
      </c>
    </row>
    <row r="557" spans="1:7" ht="13.5" customHeight="1" x14ac:dyDescent="0.3">
      <c r="A557" s="20" t="s">
        <v>5</v>
      </c>
      <c r="B557" s="26" t="s">
        <v>3</v>
      </c>
      <c r="C557" s="23" t="s">
        <v>3</v>
      </c>
      <c r="D557" s="27" t="s">
        <v>3</v>
      </c>
      <c r="E557" s="24"/>
      <c r="F557" s="25"/>
    </row>
    <row r="558" spans="1:7" ht="14.25" customHeight="1" x14ac:dyDescent="0.3">
      <c r="A558" s="20" t="s">
        <v>5</v>
      </c>
      <c r="B558" s="21" t="s">
        <v>453</v>
      </c>
      <c r="C558" s="23" t="s">
        <v>3</v>
      </c>
      <c r="D558" s="8"/>
      <c r="E558" s="24"/>
      <c r="F558" s="25"/>
    </row>
    <row r="559" spans="1:7" ht="14.25" customHeight="1" x14ac:dyDescent="0.3">
      <c r="A559" s="20" t="s">
        <v>5</v>
      </c>
      <c r="B559" s="21" t="s">
        <v>454</v>
      </c>
      <c r="C559" s="23" t="s">
        <v>3</v>
      </c>
      <c r="D559" s="8"/>
      <c r="E559" s="24"/>
      <c r="F559" s="25"/>
    </row>
    <row r="560" spans="1:7" ht="14.25" customHeight="1" x14ac:dyDescent="0.3">
      <c r="A560" s="20" t="s">
        <v>5</v>
      </c>
      <c r="B560" s="21" t="s">
        <v>455</v>
      </c>
      <c r="C560" s="23" t="s">
        <v>3</v>
      </c>
      <c r="D560" s="8"/>
      <c r="E560" s="24"/>
      <c r="F560" s="25"/>
    </row>
    <row r="561" spans="1:7" ht="14.25" customHeight="1" x14ac:dyDescent="0.3">
      <c r="A561" s="20" t="s">
        <v>5</v>
      </c>
      <c r="B561" s="21" t="s">
        <v>3</v>
      </c>
      <c r="C561" s="23" t="s">
        <v>3</v>
      </c>
      <c r="D561" s="8"/>
      <c r="E561" s="24"/>
      <c r="F561" s="25"/>
    </row>
    <row r="562" spans="1:7" ht="13.5" customHeight="1" x14ac:dyDescent="0.3">
      <c r="A562" s="20" t="s">
        <v>5</v>
      </c>
      <c r="B562" s="22" t="s">
        <v>456</v>
      </c>
      <c r="C562" s="23" t="s">
        <v>3</v>
      </c>
      <c r="D562" s="8"/>
      <c r="E562" s="24"/>
      <c r="F562" s="25"/>
    </row>
    <row r="563" spans="1:7" ht="13.5" customHeight="1" x14ac:dyDescent="0.3">
      <c r="A563" s="20" t="s">
        <v>5</v>
      </c>
      <c r="B563" s="22" t="s">
        <v>3</v>
      </c>
      <c r="C563" s="23" t="s">
        <v>3</v>
      </c>
      <c r="D563" s="8"/>
      <c r="E563" s="24"/>
      <c r="F563" s="25"/>
    </row>
    <row r="564" spans="1:7" ht="13.5" customHeight="1" x14ac:dyDescent="0.3">
      <c r="A564" s="20" t="s">
        <v>42</v>
      </c>
      <c r="B564" s="26" t="s">
        <v>446</v>
      </c>
      <c r="C564" s="31">
        <v>346</v>
      </c>
      <c r="D564" s="27" t="s">
        <v>34</v>
      </c>
      <c r="E564" s="32"/>
      <c r="F564" s="25">
        <f>ROUND(IF(ISNUMBER(C564), VALUE(C564), 1) * VALUE(E564),2)</f>
        <v>0</v>
      </c>
      <c r="G564" s="29" t="s">
        <v>868</v>
      </c>
    </row>
    <row r="565" spans="1:7" ht="92.25" customHeight="1" x14ac:dyDescent="0.3">
      <c r="A565" s="20" t="s">
        <v>5</v>
      </c>
      <c r="B565" s="26" t="s">
        <v>3</v>
      </c>
      <c r="C565" s="23" t="s">
        <v>3</v>
      </c>
      <c r="D565" s="27" t="s">
        <v>3</v>
      </c>
      <c r="E565" s="24"/>
      <c r="F565" s="25"/>
    </row>
    <row r="566" spans="1:7" ht="12.75" customHeight="1" x14ac:dyDescent="0.3">
      <c r="E566" s="33" t="s">
        <v>46</v>
      </c>
      <c r="F566" s="34">
        <f>SUM(F524:F565)</f>
        <v>0</v>
      </c>
    </row>
    <row r="567" spans="1:7" ht="12.75" customHeight="1" x14ac:dyDescent="0.3"/>
    <row r="568" spans="1:7" ht="12.75" customHeight="1" x14ac:dyDescent="0.3">
      <c r="A568" s="35" t="s">
        <v>869</v>
      </c>
    </row>
    <row r="569" spans="1:7" ht="12.75" customHeight="1" x14ac:dyDescent="0.3">
      <c r="A569" s="36" t="s">
        <v>3</v>
      </c>
    </row>
    <row r="570" spans="1:7" ht="12.75" customHeight="1" x14ac:dyDescent="0.3"/>
    <row r="571" spans="1:7" ht="12.75" customHeight="1" x14ac:dyDescent="0.3">
      <c r="E571" s="1" t="s">
        <v>678</v>
      </c>
    </row>
    <row r="572" spans="1:7" ht="12.75" customHeight="1" x14ac:dyDescent="0.3">
      <c r="E572" s="1" t="s">
        <v>679</v>
      </c>
    </row>
    <row r="573" spans="1:7" ht="12.75" customHeight="1" x14ac:dyDescent="0.3">
      <c r="E573" s="1" t="s">
        <v>3</v>
      </c>
    </row>
    <row r="574" spans="1:7" ht="12.75" customHeight="1" x14ac:dyDescent="0.3">
      <c r="A574" s="6" t="s">
        <v>4</v>
      </c>
      <c r="B574" s="5"/>
      <c r="C574" s="5"/>
      <c r="D574" s="5"/>
      <c r="E574" s="4"/>
      <c r="F574" s="7" t="s">
        <v>3</v>
      </c>
    </row>
    <row r="575" spans="1:7" x14ac:dyDescent="0.3">
      <c r="A575" s="2"/>
      <c r="B575" s="37" t="s">
        <v>365</v>
      </c>
      <c r="C575" s="3"/>
      <c r="D575" s="3"/>
      <c r="E575" s="2"/>
      <c r="F575" s="3"/>
    </row>
    <row r="576" spans="1:7" x14ac:dyDescent="0.3">
      <c r="A576" s="2"/>
      <c r="B576" s="3"/>
      <c r="C576" s="3"/>
      <c r="D576" s="3"/>
      <c r="E576" s="2"/>
      <c r="F576" s="3"/>
    </row>
    <row r="577" spans="1:6" ht="15.6" x14ac:dyDescent="0.3">
      <c r="A577" s="2"/>
      <c r="B577" s="38" t="s">
        <v>123</v>
      </c>
      <c r="C577" s="3"/>
      <c r="D577" s="3"/>
      <c r="E577" s="2"/>
      <c r="F577" s="39"/>
    </row>
    <row r="578" spans="1:6" x14ac:dyDescent="0.3">
      <c r="A578" s="2"/>
      <c r="B578" s="3"/>
      <c r="C578" s="3"/>
      <c r="D578" s="3"/>
      <c r="E578" s="2"/>
      <c r="F578" s="3"/>
    </row>
    <row r="579" spans="1:6" x14ac:dyDescent="0.3">
      <c r="A579" s="2"/>
      <c r="B579" s="23" t="s">
        <v>870</v>
      </c>
      <c r="C579" s="3"/>
      <c r="D579" s="3"/>
      <c r="E579" s="2"/>
      <c r="F579" s="39">
        <f>Bill4Page13</f>
        <v>0</v>
      </c>
    </row>
    <row r="580" spans="1:6" x14ac:dyDescent="0.3">
      <c r="A580" s="2"/>
      <c r="B580" s="3"/>
      <c r="C580" s="3"/>
      <c r="D580" s="3"/>
      <c r="E580" s="2"/>
      <c r="F580" s="3"/>
    </row>
    <row r="581" spans="1:6" x14ac:dyDescent="0.3">
      <c r="A581" s="2"/>
      <c r="B581" s="23" t="s">
        <v>871</v>
      </c>
      <c r="C581" s="3"/>
      <c r="D581" s="3"/>
      <c r="E581" s="2"/>
      <c r="F581" s="39">
        <f>Bill4Page14</f>
        <v>0</v>
      </c>
    </row>
    <row r="582" spans="1:6" x14ac:dyDescent="0.3">
      <c r="A582" s="2"/>
      <c r="B582" s="3"/>
      <c r="C582" s="3"/>
      <c r="D582" s="3"/>
      <c r="E582" s="2"/>
      <c r="F582" s="3"/>
    </row>
    <row r="583" spans="1:6" x14ac:dyDescent="0.3">
      <c r="A583" s="2"/>
      <c r="B583" s="23" t="s">
        <v>872</v>
      </c>
      <c r="C583" s="3"/>
      <c r="D583" s="3"/>
      <c r="E583" s="2"/>
      <c r="F583" s="39">
        <f>Bill4Page15</f>
        <v>0</v>
      </c>
    </row>
    <row r="584" spans="1:6" ht="399.9" customHeight="1" x14ac:dyDescent="0.3">
      <c r="A584" s="2"/>
      <c r="B584" s="3"/>
      <c r="C584" s="3"/>
      <c r="D584" s="3"/>
      <c r="E584" s="2"/>
      <c r="F584" s="3"/>
    </row>
    <row r="585" spans="1:6" ht="120.6" customHeight="1" x14ac:dyDescent="0.3">
      <c r="A585" s="2"/>
      <c r="B585" s="3"/>
      <c r="C585" s="3"/>
      <c r="D585" s="3"/>
      <c r="E585" s="2"/>
      <c r="F585" s="3"/>
    </row>
    <row r="586" spans="1:6" ht="12.75" customHeight="1" x14ac:dyDescent="0.3">
      <c r="E586" s="33" t="s">
        <v>873</v>
      </c>
      <c r="F586" s="34">
        <f>SUM(F577:F585)</f>
        <v>0</v>
      </c>
    </row>
    <row r="587" spans="1:6" ht="12.75" customHeight="1" x14ac:dyDescent="0.3"/>
    <row r="588" spans="1:6" ht="12.75" customHeight="1" x14ac:dyDescent="0.3">
      <c r="A588" s="35" t="s">
        <v>874</v>
      </c>
    </row>
    <row r="589" spans="1:6" ht="12.75" customHeight="1" x14ac:dyDescent="0.3">
      <c r="A589" s="36" t="s">
        <v>3</v>
      </c>
    </row>
    <row r="590" spans="1:6" ht="12.75" customHeight="1" x14ac:dyDescent="0.3"/>
    <row r="591" spans="1:6" ht="12.75" customHeight="1" x14ac:dyDescent="0.3">
      <c r="E591" s="1" t="s">
        <v>678</v>
      </c>
    </row>
    <row r="592" spans="1:6" ht="12.75" customHeight="1" x14ac:dyDescent="0.3">
      <c r="E592" s="1" t="s">
        <v>679</v>
      </c>
    </row>
    <row r="593" spans="1:7" ht="12.75" customHeight="1" x14ac:dyDescent="0.3">
      <c r="E593" s="1" t="s">
        <v>3</v>
      </c>
    </row>
    <row r="594" spans="1:7" ht="12.75" customHeight="1" x14ac:dyDescent="0.3">
      <c r="A594" s="6" t="s">
        <v>4</v>
      </c>
      <c r="B594" s="5"/>
      <c r="C594" s="5"/>
      <c r="D594" s="5"/>
      <c r="E594" s="4"/>
      <c r="F594" s="7" t="s">
        <v>3</v>
      </c>
    </row>
    <row r="595" spans="1:7" ht="17.25" customHeight="1" x14ac:dyDescent="0.3">
      <c r="A595" s="10" t="s">
        <v>5</v>
      </c>
      <c r="B595" s="11" t="s">
        <v>476</v>
      </c>
      <c r="C595" s="12" t="s">
        <v>3</v>
      </c>
      <c r="D595" s="9"/>
      <c r="E595" s="13"/>
      <c r="F595" s="14"/>
    </row>
    <row r="596" spans="1:7" ht="17.25" customHeight="1" x14ac:dyDescent="0.3">
      <c r="A596" s="10" t="s">
        <v>5</v>
      </c>
      <c r="B596" s="11" t="s">
        <v>3</v>
      </c>
      <c r="C596" s="12" t="s">
        <v>3</v>
      </c>
      <c r="D596" s="9"/>
      <c r="E596" s="13"/>
      <c r="F596" s="14"/>
    </row>
    <row r="597" spans="1:7" ht="15" customHeight="1" x14ac:dyDescent="0.3">
      <c r="A597" s="15" t="s">
        <v>5</v>
      </c>
      <c r="B597" s="16" t="s">
        <v>875</v>
      </c>
      <c r="C597" s="17" t="s">
        <v>3</v>
      </c>
      <c r="D597" s="5"/>
      <c r="E597" s="18"/>
      <c r="F597" s="19"/>
    </row>
    <row r="598" spans="1:7" ht="15" customHeight="1" x14ac:dyDescent="0.3">
      <c r="A598" s="15" t="s">
        <v>5</v>
      </c>
      <c r="B598" s="16" t="s">
        <v>876</v>
      </c>
      <c r="C598" s="17" t="s">
        <v>3</v>
      </c>
      <c r="D598" s="5"/>
      <c r="E598" s="18"/>
      <c r="F598" s="19"/>
    </row>
    <row r="599" spans="1:7" ht="15" customHeight="1" x14ac:dyDescent="0.3">
      <c r="A599" s="15" t="s">
        <v>5</v>
      </c>
      <c r="B599" s="16" t="s">
        <v>3</v>
      </c>
      <c r="C599" s="17" t="s">
        <v>3</v>
      </c>
      <c r="D599" s="5"/>
      <c r="E599" s="18"/>
      <c r="F599" s="19"/>
    </row>
    <row r="600" spans="1:7" ht="14.25" customHeight="1" x14ac:dyDescent="0.3">
      <c r="A600" s="20" t="s">
        <v>5</v>
      </c>
      <c r="B600" s="21" t="s">
        <v>877</v>
      </c>
      <c r="C600" s="23" t="s">
        <v>3</v>
      </c>
      <c r="D600" s="8"/>
      <c r="E600" s="24"/>
      <c r="F600" s="25"/>
    </row>
    <row r="601" spans="1:7" ht="14.25" customHeight="1" x14ac:dyDescent="0.3">
      <c r="A601" s="20" t="s">
        <v>5</v>
      </c>
      <c r="B601" s="21" t="s">
        <v>878</v>
      </c>
      <c r="C601" s="23" t="s">
        <v>3</v>
      </c>
      <c r="D601" s="8"/>
      <c r="E601" s="24"/>
      <c r="F601" s="25"/>
    </row>
    <row r="602" spans="1:7" ht="14.25" customHeight="1" x14ac:dyDescent="0.3">
      <c r="A602" s="20" t="s">
        <v>5</v>
      </c>
      <c r="B602" s="21" t="s">
        <v>3</v>
      </c>
      <c r="C602" s="23" t="s">
        <v>3</v>
      </c>
      <c r="D602" s="8"/>
      <c r="E602" s="24"/>
      <c r="F602" s="25"/>
    </row>
    <row r="603" spans="1:7" ht="13.5" customHeight="1" x14ac:dyDescent="0.3">
      <c r="A603" s="20" t="s">
        <v>5</v>
      </c>
      <c r="B603" s="22" t="s">
        <v>879</v>
      </c>
      <c r="C603" s="23" t="s">
        <v>3</v>
      </c>
      <c r="D603" s="8"/>
      <c r="E603" s="24"/>
      <c r="F603" s="25"/>
    </row>
    <row r="604" spans="1:7" ht="13.5" customHeight="1" x14ac:dyDescent="0.3">
      <c r="A604" s="20" t="s">
        <v>5</v>
      </c>
      <c r="B604" s="22" t="s">
        <v>3</v>
      </c>
      <c r="C604" s="23" t="s">
        <v>3</v>
      </c>
      <c r="D604" s="8"/>
      <c r="E604" s="24"/>
      <c r="F604" s="25"/>
    </row>
    <row r="605" spans="1:7" ht="13.5" customHeight="1" x14ac:dyDescent="0.3">
      <c r="A605" s="20" t="s">
        <v>14</v>
      </c>
      <c r="B605" s="26" t="s">
        <v>880</v>
      </c>
      <c r="C605" s="23" t="s">
        <v>3</v>
      </c>
      <c r="D605" s="27" t="s">
        <v>3</v>
      </c>
      <c r="E605" s="24"/>
      <c r="F605" s="25"/>
    </row>
    <row r="606" spans="1:7" ht="13.5" customHeight="1" x14ac:dyDescent="0.3">
      <c r="A606" s="20" t="s">
        <v>5</v>
      </c>
      <c r="B606" s="26" t="s">
        <v>881</v>
      </c>
      <c r="C606" s="31">
        <v>50</v>
      </c>
      <c r="D606" s="27" t="s">
        <v>34</v>
      </c>
      <c r="E606" s="32"/>
      <c r="F606" s="25">
        <f>ROUND(IF(ISNUMBER(C606), VALUE(C606), 1) * VALUE(E606),2)</f>
        <v>0</v>
      </c>
      <c r="G606" s="29" t="s">
        <v>882</v>
      </c>
    </row>
    <row r="607" spans="1:7" ht="13.5" customHeight="1" x14ac:dyDescent="0.3">
      <c r="A607" s="20" t="s">
        <v>5</v>
      </c>
      <c r="B607" s="26" t="s">
        <v>3</v>
      </c>
      <c r="C607" s="23" t="s">
        <v>3</v>
      </c>
      <c r="D607" s="27" t="s">
        <v>3</v>
      </c>
      <c r="E607" s="24"/>
      <c r="F607" s="25"/>
    </row>
    <row r="608" spans="1:7" ht="15" customHeight="1" x14ac:dyDescent="0.3">
      <c r="A608" s="15" t="s">
        <v>5</v>
      </c>
      <c r="B608" s="16" t="s">
        <v>477</v>
      </c>
      <c r="C608" s="17" t="s">
        <v>3</v>
      </c>
      <c r="D608" s="5"/>
      <c r="E608" s="18"/>
      <c r="F608" s="19"/>
    </row>
    <row r="609" spans="1:7" ht="15" customHeight="1" x14ac:dyDescent="0.3">
      <c r="A609" s="15" t="s">
        <v>5</v>
      </c>
      <c r="B609" s="16" t="s">
        <v>478</v>
      </c>
      <c r="C609" s="17" t="s">
        <v>3</v>
      </c>
      <c r="D609" s="5"/>
      <c r="E609" s="18"/>
      <c r="F609" s="19"/>
    </row>
    <row r="610" spans="1:7" ht="15" customHeight="1" x14ac:dyDescent="0.3">
      <c r="A610" s="15" t="s">
        <v>5</v>
      </c>
      <c r="B610" s="16" t="s">
        <v>3</v>
      </c>
      <c r="C610" s="17" t="s">
        <v>3</v>
      </c>
      <c r="D610" s="5"/>
      <c r="E610" s="18"/>
      <c r="F610" s="19"/>
    </row>
    <row r="611" spans="1:7" ht="14.25" customHeight="1" x14ac:dyDescent="0.3">
      <c r="A611" s="20" t="s">
        <v>5</v>
      </c>
      <c r="B611" s="21" t="s">
        <v>487</v>
      </c>
      <c r="C611" s="23" t="s">
        <v>3</v>
      </c>
      <c r="D611" s="8"/>
      <c r="E611" s="24"/>
      <c r="F611" s="25"/>
    </row>
    <row r="612" spans="1:7" ht="14.25" customHeight="1" x14ac:dyDescent="0.3">
      <c r="A612" s="20" t="s">
        <v>5</v>
      </c>
      <c r="B612" s="21" t="s">
        <v>488</v>
      </c>
      <c r="C612" s="23" t="s">
        <v>3</v>
      </c>
      <c r="D612" s="8"/>
      <c r="E612" s="24"/>
      <c r="F612" s="25"/>
    </row>
    <row r="613" spans="1:7" ht="14.25" customHeight="1" x14ac:dyDescent="0.3">
      <c r="A613" s="20" t="s">
        <v>5</v>
      </c>
      <c r="B613" s="21" t="s">
        <v>489</v>
      </c>
      <c r="C613" s="23" t="s">
        <v>3</v>
      </c>
      <c r="D613" s="8"/>
      <c r="E613" s="24"/>
      <c r="F613" s="25"/>
    </row>
    <row r="614" spans="1:7" ht="14.25" customHeight="1" x14ac:dyDescent="0.3">
      <c r="A614" s="20" t="s">
        <v>5</v>
      </c>
      <c r="B614" s="21" t="s">
        <v>490</v>
      </c>
      <c r="C614" s="23" t="s">
        <v>3</v>
      </c>
      <c r="D614" s="8"/>
      <c r="E614" s="24"/>
      <c r="F614" s="25"/>
    </row>
    <row r="615" spans="1:7" ht="14.25" customHeight="1" x14ac:dyDescent="0.3">
      <c r="A615" s="20" t="s">
        <v>5</v>
      </c>
      <c r="B615" s="21" t="s">
        <v>3</v>
      </c>
      <c r="C615" s="23" t="s">
        <v>3</v>
      </c>
      <c r="D615" s="8"/>
      <c r="E615" s="24"/>
      <c r="F615" s="25"/>
    </row>
    <row r="616" spans="1:7" ht="13.5" customHeight="1" x14ac:dyDescent="0.3">
      <c r="A616" s="20" t="s">
        <v>5</v>
      </c>
      <c r="B616" s="22" t="s">
        <v>483</v>
      </c>
      <c r="C616" s="23" t="s">
        <v>3</v>
      </c>
      <c r="D616" s="8"/>
      <c r="E616" s="24"/>
      <c r="F616" s="25"/>
    </row>
    <row r="617" spans="1:7" ht="13.5" customHeight="1" x14ac:dyDescent="0.3">
      <c r="A617" s="20" t="s">
        <v>5</v>
      </c>
      <c r="B617" s="22" t="s">
        <v>3</v>
      </c>
      <c r="C617" s="23" t="s">
        <v>3</v>
      </c>
      <c r="D617" s="8"/>
      <c r="E617" s="24"/>
      <c r="F617" s="25"/>
    </row>
    <row r="618" spans="1:7" ht="13.5" customHeight="1" x14ac:dyDescent="0.3">
      <c r="A618" s="20" t="s">
        <v>20</v>
      </c>
      <c r="B618" s="26" t="s">
        <v>491</v>
      </c>
      <c r="C618" s="31">
        <v>46</v>
      </c>
      <c r="D618" s="27" t="s">
        <v>65</v>
      </c>
      <c r="E618" s="32"/>
      <c r="F618" s="25">
        <f>ROUND(IF(ISNUMBER(C618), VALUE(C618), 1) * VALUE(E618),2)</f>
        <v>0</v>
      </c>
      <c r="G618" s="29" t="s">
        <v>883</v>
      </c>
    </row>
    <row r="619" spans="1:7" ht="13.5" customHeight="1" x14ac:dyDescent="0.3">
      <c r="A619" s="20" t="s">
        <v>5</v>
      </c>
      <c r="B619" s="26" t="s">
        <v>3</v>
      </c>
      <c r="C619" s="23" t="s">
        <v>3</v>
      </c>
      <c r="D619" s="27" t="s">
        <v>3</v>
      </c>
      <c r="E619" s="24"/>
      <c r="F619" s="25"/>
    </row>
    <row r="620" spans="1:7" ht="14.25" customHeight="1" x14ac:dyDescent="0.3">
      <c r="A620" s="20" t="s">
        <v>5</v>
      </c>
      <c r="B620" s="21" t="s">
        <v>884</v>
      </c>
      <c r="C620" s="23" t="s">
        <v>3</v>
      </c>
      <c r="D620" s="8"/>
      <c r="E620" s="24"/>
      <c r="F620" s="25"/>
    </row>
    <row r="621" spans="1:7" ht="14.25" customHeight="1" x14ac:dyDescent="0.3">
      <c r="A621" s="20" t="s">
        <v>5</v>
      </c>
      <c r="B621" s="21" t="s">
        <v>885</v>
      </c>
      <c r="C621" s="23" t="s">
        <v>3</v>
      </c>
      <c r="D621" s="8"/>
      <c r="E621" s="24"/>
      <c r="F621" s="25"/>
    </row>
    <row r="622" spans="1:7" ht="14.25" customHeight="1" x14ac:dyDescent="0.3">
      <c r="A622" s="20" t="s">
        <v>5</v>
      </c>
      <c r="B622" s="21" t="s">
        <v>886</v>
      </c>
      <c r="C622" s="23" t="s">
        <v>3</v>
      </c>
      <c r="D622" s="8"/>
      <c r="E622" s="24"/>
      <c r="F622" s="25"/>
    </row>
    <row r="623" spans="1:7" ht="14.25" customHeight="1" x14ac:dyDescent="0.3">
      <c r="A623" s="20" t="s">
        <v>5</v>
      </c>
      <c r="B623" s="21" t="s">
        <v>887</v>
      </c>
      <c r="C623" s="23" t="s">
        <v>3</v>
      </c>
      <c r="D623" s="8"/>
      <c r="E623" s="24"/>
      <c r="F623" s="25"/>
    </row>
    <row r="624" spans="1:7" ht="14.25" customHeight="1" x14ac:dyDescent="0.3">
      <c r="A624" s="20" t="s">
        <v>5</v>
      </c>
      <c r="B624" s="21" t="s">
        <v>3</v>
      </c>
      <c r="C624" s="23" t="s">
        <v>3</v>
      </c>
      <c r="D624" s="8"/>
      <c r="E624" s="24"/>
      <c r="F624" s="25"/>
    </row>
    <row r="625" spans="1:7" ht="13.5" customHeight="1" x14ac:dyDescent="0.3">
      <c r="A625" s="20" t="s">
        <v>5</v>
      </c>
      <c r="B625" s="22" t="s">
        <v>888</v>
      </c>
      <c r="C625" s="23" t="s">
        <v>3</v>
      </c>
      <c r="D625" s="8"/>
      <c r="E625" s="24"/>
      <c r="F625" s="25"/>
    </row>
    <row r="626" spans="1:7" ht="13.5" customHeight="1" x14ac:dyDescent="0.3">
      <c r="A626" s="20" t="s">
        <v>5</v>
      </c>
      <c r="B626" s="22" t="s">
        <v>3</v>
      </c>
      <c r="C626" s="23" t="s">
        <v>3</v>
      </c>
      <c r="D626" s="8"/>
      <c r="E626" s="24"/>
      <c r="F626" s="25"/>
    </row>
    <row r="627" spans="1:7" ht="13.5" customHeight="1" x14ac:dyDescent="0.3">
      <c r="A627" s="20" t="s">
        <v>26</v>
      </c>
      <c r="B627" s="26" t="s">
        <v>889</v>
      </c>
      <c r="C627" s="31">
        <v>55</v>
      </c>
      <c r="D627" s="27" t="s">
        <v>34</v>
      </c>
      <c r="E627" s="32"/>
      <c r="F627" s="25">
        <f>ROUND(IF(ISNUMBER(C627), VALUE(C627), 1) * VALUE(E627),2)</f>
        <v>0</v>
      </c>
      <c r="G627" s="29" t="s">
        <v>890</v>
      </c>
    </row>
    <row r="628" spans="1:7" ht="186" customHeight="1" x14ac:dyDescent="0.3">
      <c r="A628" s="20" t="s">
        <v>5</v>
      </c>
      <c r="B628" s="26" t="s">
        <v>3</v>
      </c>
      <c r="C628" s="23" t="s">
        <v>3</v>
      </c>
      <c r="D628" s="27" t="s">
        <v>3</v>
      </c>
      <c r="E628" s="24"/>
      <c r="F628" s="25"/>
    </row>
    <row r="629" spans="1:7" ht="12.75" customHeight="1" x14ac:dyDescent="0.3">
      <c r="E629" s="33" t="s">
        <v>891</v>
      </c>
      <c r="F629" s="34">
        <f>SUM(F595:F628)</f>
        <v>0</v>
      </c>
    </row>
    <row r="630" spans="1:7" ht="12.75" customHeight="1" x14ac:dyDescent="0.3"/>
    <row r="631" spans="1:7" ht="12.75" customHeight="1" x14ac:dyDescent="0.3">
      <c r="A631" s="35" t="s">
        <v>892</v>
      </c>
    </row>
    <row r="632" spans="1:7" ht="12.75" customHeight="1" x14ac:dyDescent="0.3">
      <c r="A632" s="36" t="s">
        <v>3</v>
      </c>
    </row>
    <row r="633" spans="1:7" ht="12.75" customHeight="1" x14ac:dyDescent="0.3"/>
    <row r="634" spans="1:7" ht="12.75" customHeight="1" x14ac:dyDescent="0.3">
      <c r="E634" s="1" t="s">
        <v>678</v>
      </c>
    </row>
    <row r="635" spans="1:7" ht="12.75" customHeight="1" x14ac:dyDescent="0.3">
      <c r="E635" s="1" t="s">
        <v>679</v>
      </c>
    </row>
    <row r="636" spans="1:7" ht="12.75" customHeight="1" x14ac:dyDescent="0.3">
      <c r="E636" s="1" t="s">
        <v>3</v>
      </c>
    </row>
    <row r="637" spans="1:7" ht="12.75" customHeight="1" x14ac:dyDescent="0.3">
      <c r="A637" s="6" t="s">
        <v>4</v>
      </c>
      <c r="B637" s="5"/>
      <c r="C637" s="5"/>
      <c r="D637" s="5"/>
      <c r="E637" s="4"/>
      <c r="F637" s="7" t="s">
        <v>3</v>
      </c>
    </row>
    <row r="638" spans="1:7" ht="17.25" customHeight="1" x14ac:dyDescent="0.3">
      <c r="A638" s="10" t="s">
        <v>5</v>
      </c>
      <c r="B638" s="11" t="s">
        <v>495</v>
      </c>
      <c r="C638" s="12" t="s">
        <v>3</v>
      </c>
      <c r="D638" s="9"/>
      <c r="E638" s="13"/>
      <c r="F638" s="14"/>
    </row>
    <row r="639" spans="1:7" ht="17.25" customHeight="1" x14ac:dyDescent="0.3">
      <c r="A639" s="10" t="s">
        <v>5</v>
      </c>
      <c r="B639" s="11" t="s">
        <v>3</v>
      </c>
      <c r="C639" s="12" t="s">
        <v>3</v>
      </c>
      <c r="D639" s="9"/>
      <c r="E639" s="13"/>
      <c r="F639" s="14"/>
    </row>
    <row r="640" spans="1:7" ht="15" customHeight="1" x14ac:dyDescent="0.3">
      <c r="A640" s="15" t="s">
        <v>5</v>
      </c>
      <c r="B640" s="16" t="s">
        <v>496</v>
      </c>
      <c r="C640" s="17" t="s">
        <v>3</v>
      </c>
      <c r="D640" s="5"/>
      <c r="E640" s="18"/>
      <c r="F640" s="19"/>
    </row>
    <row r="641" spans="1:7" ht="15" customHeight="1" x14ac:dyDescent="0.3">
      <c r="A641" s="15" t="s">
        <v>5</v>
      </c>
      <c r="B641" s="16" t="s">
        <v>497</v>
      </c>
      <c r="C641" s="17" t="s">
        <v>3</v>
      </c>
      <c r="D641" s="5"/>
      <c r="E641" s="18"/>
      <c r="F641" s="19"/>
    </row>
    <row r="642" spans="1:7" ht="15" customHeight="1" x14ac:dyDescent="0.3">
      <c r="A642" s="15" t="s">
        <v>5</v>
      </c>
      <c r="B642" s="16" t="s">
        <v>498</v>
      </c>
      <c r="C642" s="17" t="s">
        <v>3</v>
      </c>
      <c r="D642" s="5"/>
      <c r="E642" s="18"/>
      <c r="F642" s="19"/>
    </row>
    <row r="643" spans="1:7" ht="15" customHeight="1" x14ac:dyDescent="0.3">
      <c r="A643" s="15" t="s">
        <v>5</v>
      </c>
      <c r="B643" s="16" t="s">
        <v>499</v>
      </c>
      <c r="C643" s="17" t="s">
        <v>3</v>
      </c>
      <c r="D643" s="5"/>
      <c r="E643" s="18"/>
      <c r="F643" s="19"/>
    </row>
    <row r="644" spans="1:7" ht="15" customHeight="1" x14ac:dyDescent="0.3">
      <c r="A644" s="15" t="s">
        <v>5</v>
      </c>
      <c r="B644" s="16" t="s">
        <v>500</v>
      </c>
      <c r="C644" s="17" t="s">
        <v>3</v>
      </c>
      <c r="D644" s="5"/>
      <c r="E644" s="18"/>
      <c r="F644" s="19"/>
    </row>
    <row r="645" spans="1:7" ht="15" customHeight="1" x14ac:dyDescent="0.3">
      <c r="A645" s="15" t="s">
        <v>5</v>
      </c>
      <c r="B645" s="16" t="s">
        <v>501</v>
      </c>
      <c r="C645" s="17" t="s">
        <v>3</v>
      </c>
      <c r="D645" s="5"/>
      <c r="E645" s="18"/>
      <c r="F645" s="19"/>
    </row>
    <row r="646" spans="1:7" ht="15" customHeight="1" x14ac:dyDescent="0.3">
      <c r="A646" s="15" t="s">
        <v>5</v>
      </c>
      <c r="B646" s="16" t="s">
        <v>502</v>
      </c>
      <c r="C646" s="17" t="s">
        <v>3</v>
      </c>
      <c r="D646" s="5"/>
      <c r="E646" s="18"/>
      <c r="F646" s="19"/>
    </row>
    <row r="647" spans="1:7" ht="15" customHeight="1" x14ac:dyDescent="0.3">
      <c r="A647" s="15" t="s">
        <v>5</v>
      </c>
      <c r="B647" s="16" t="s">
        <v>503</v>
      </c>
      <c r="C647" s="17" t="s">
        <v>3</v>
      </c>
      <c r="D647" s="5"/>
      <c r="E647" s="18"/>
      <c r="F647" s="19"/>
    </row>
    <row r="648" spans="1:7" ht="15" customHeight="1" x14ac:dyDescent="0.3">
      <c r="A648" s="15" t="s">
        <v>5</v>
      </c>
      <c r="B648" s="16" t="s">
        <v>3</v>
      </c>
      <c r="C648" s="17" t="s">
        <v>3</v>
      </c>
      <c r="D648" s="5"/>
      <c r="E648" s="18"/>
      <c r="F648" s="19"/>
    </row>
    <row r="649" spans="1:7" ht="14.25" customHeight="1" x14ac:dyDescent="0.3">
      <c r="A649" s="20" t="s">
        <v>5</v>
      </c>
      <c r="B649" s="21" t="s">
        <v>504</v>
      </c>
      <c r="C649" s="23" t="s">
        <v>3</v>
      </c>
      <c r="D649" s="8"/>
      <c r="E649" s="24"/>
      <c r="F649" s="25"/>
    </row>
    <row r="650" spans="1:7" ht="14.25" customHeight="1" x14ac:dyDescent="0.3">
      <c r="A650" s="20" t="s">
        <v>5</v>
      </c>
      <c r="B650" s="21" t="s">
        <v>505</v>
      </c>
      <c r="C650" s="23" t="s">
        <v>3</v>
      </c>
      <c r="D650" s="8"/>
      <c r="E650" s="24"/>
      <c r="F650" s="25"/>
    </row>
    <row r="651" spans="1:7" ht="14.25" customHeight="1" x14ac:dyDescent="0.3">
      <c r="A651" s="20" t="s">
        <v>5</v>
      </c>
      <c r="B651" s="21" t="s">
        <v>506</v>
      </c>
      <c r="C651" s="23" t="s">
        <v>3</v>
      </c>
      <c r="D651" s="8"/>
      <c r="E651" s="24"/>
      <c r="F651" s="25"/>
    </row>
    <row r="652" spans="1:7" ht="14.25" customHeight="1" x14ac:dyDescent="0.3">
      <c r="A652" s="20" t="s">
        <v>5</v>
      </c>
      <c r="B652" s="21" t="s">
        <v>3</v>
      </c>
      <c r="C652" s="23" t="s">
        <v>3</v>
      </c>
      <c r="D652" s="8"/>
      <c r="E652" s="24"/>
      <c r="F652" s="25"/>
    </row>
    <row r="653" spans="1:7" ht="13.5" customHeight="1" x14ac:dyDescent="0.3">
      <c r="A653" s="20" t="s">
        <v>5</v>
      </c>
      <c r="B653" s="22" t="s">
        <v>893</v>
      </c>
      <c r="C653" s="23" t="s">
        <v>3</v>
      </c>
      <c r="D653" s="8"/>
      <c r="E653" s="24"/>
      <c r="F653" s="25"/>
    </row>
    <row r="654" spans="1:7" ht="13.5" customHeight="1" x14ac:dyDescent="0.3">
      <c r="A654" s="20" t="s">
        <v>5</v>
      </c>
      <c r="B654" s="22" t="s">
        <v>3</v>
      </c>
      <c r="C654" s="23" t="s">
        <v>3</v>
      </c>
      <c r="D654" s="8"/>
      <c r="E654" s="24"/>
      <c r="F654" s="25"/>
    </row>
    <row r="655" spans="1:7" ht="13.5" customHeight="1" x14ac:dyDescent="0.3">
      <c r="A655" s="20" t="s">
        <v>14</v>
      </c>
      <c r="B655" s="26" t="s">
        <v>894</v>
      </c>
      <c r="C655" s="23" t="s">
        <v>3</v>
      </c>
      <c r="D655" s="27" t="s">
        <v>3</v>
      </c>
      <c r="E655" s="24"/>
      <c r="F655" s="25"/>
    </row>
    <row r="656" spans="1:7" ht="13.5" customHeight="1" x14ac:dyDescent="0.3">
      <c r="A656" s="20" t="s">
        <v>5</v>
      </c>
      <c r="B656" s="26" t="s">
        <v>895</v>
      </c>
      <c r="C656" s="23" t="s">
        <v>18</v>
      </c>
      <c r="D656" s="27" t="s">
        <v>3</v>
      </c>
      <c r="E656" s="24"/>
      <c r="F656" s="28"/>
      <c r="G656" s="29" t="s">
        <v>896</v>
      </c>
    </row>
    <row r="657" spans="1:7" ht="13.5" customHeight="1" x14ac:dyDescent="0.3">
      <c r="A657" s="20" t="s">
        <v>5</v>
      </c>
      <c r="B657" s="26" t="s">
        <v>3</v>
      </c>
      <c r="C657" s="23" t="s">
        <v>3</v>
      </c>
      <c r="D657" s="27" t="s">
        <v>3</v>
      </c>
      <c r="E657" s="24"/>
      <c r="F657" s="25"/>
    </row>
    <row r="658" spans="1:7" ht="13.5" customHeight="1" x14ac:dyDescent="0.3">
      <c r="A658" s="20" t="s">
        <v>20</v>
      </c>
      <c r="B658" s="26" t="s">
        <v>897</v>
      </c>
      <c r="C658" s="23" t="s">
        <v>3</v>
      </c>
      <c r="D658" s="27" t="s">
        <v>3</v>
      </c>
      <c r="E658" s="24"/>
      <c r="F658" s="25"/>
    </row>
    <row r="659" spans="1:7" ht="13.5" customHeight="1" x14ac:dyDescent="0.3">
      <c r="A659" s="20" t="s">
        <v>5</v>
      </c>
      <c r="B659" s="26" t="s">
        <v>898</v>
      </c>
      <c r="C659" s="23" t="s">
        <v>18</v>
      </c>
      <c r="D659" s="27" t="s">
        <v>3</v>
      </c>
      <c r="E659" s="24"/>
      <c r="F659" s="28"/>
      <c r="G659" s="29" t="s">
        <v>899</v>
      </c>
    </row>
    <row r="660" spans="1:7" ht="13.5" customHeight="1" x14ac:dyDescent="0.3">
      <c r="A660" s="20" t="s">
        <v>5</v>
      </c>
      <c r="B660" s="26" t="s">
        <v>3</v>
      </c>
      <c r="C660" s="23" t="s">
        <v>3</v>
      </c>
      <c r="D660" s="27" t="s">
        <v>3</v>
      </c>
      <c r="E660" s="24"/>
      <c r="F660" s="25"/>
    </row>
    <row r="661" spans="1:7" ht="13.5" customHeight="1" x14ac:dyDescent="0.3">
      <c r="A661" s="20" t="s">
        <v>26</v>
      </c>
      <c r="B661" s="26" t="s">
        <v>900</v>
      </c>
      <c r="C661" s="23" t="s">
        <v>3</v>
      </c>
      <c r="D661" s="27" t="s">
        <v>3</v>
      </c>
      <c r="E661" s="24"/>
      <c r="F661" s="25"/>
    </row>
    <row r="662" spans="1:7" ht="13.5" customHeight="1" x14ac:dyDescent="0.3">
      <c r="A662" s="20" t="s">
        <v>5</v>
      </c>
      <c r="B662" s="26" t="s">
        <v>901</v>
      </c>
      <c r="C662" s="23" t="s">
        <v>18</v>
      </c>
      <c r="D662" s="27" t="s">
        <v>3</v>
      </c>
      <c r="E662" s="24"/>
      <c r="F662" s="28"/>
      <c r="G662" s="29" t="s">
        <v>902</v>
      </c>
    </row>
    <row r="663" spans="1:7" ht="13.5" customHeight="1" x14ac:dyDescent="0.3">
      <c r="A663" s="20" t="s">
        <v>5</v>
      </c>
      <c r="B663" s="26" t="s">
        <v>3</v>
      </c>
      <c r="C663" s="23" t="s">
        <v>3</v>
      </c>
      <c r="D663" s="27" t="s">
        <v>3</v>
      </c>
      <c r="E663" s="24"/>
      <c r="F663" s="25"/>
    </row>
    <row r="664" spans="1:7" ht="13.5" customHeight="1" x14ac:dyDescent="0.3">
      <c r="A664" s="20" t="s">
        <v>31</v>
      </c>
      <c r="B664" s="26" t="s">
        <v>903</v>
      </c>
      <c r="C664" s="23" t="s">
        <v>3</v>
      </c>
      <c r="D664" s="27" t="s">
        <v>3</v>
      </c>
      <c r="E664" s="24"/>
      <c r="F664" s="25"/>
    </row>
    <row r="665" spans="1:7" ht="13.5" customHeight="1" x14ac:dyDescent="0.3">
      <c r="A665" s="20" t="s">
        <v>5</v>
      </c>
      <c r="B665" s="26" t="s">
        <v>901</v>
      </c>
      <c r="C665" s="23" t="s">
        <v>18</v>
      </c>
      <c r="D665" s="27" t="s">
        <v>3</v>
      </c>
      <c r="E665" s="24"/>
      <c r="F665" s="28"/>
      <c r="G665" s="29" t="s">
        <v>904</v>
      </c>
    </row>
    <row r="666" spans="1:7" ht="13.5" customHeight="1" x14ac:dyDescent="0.3">
      <c r="A666" s="20" t="s">
        <v>5</v>
      </c>
      <c r="B666" s="26" t="s">
        <v>3</v>
      </c>
      <c r="C666" s="23" t="s">
        <v>3</v>
      </c>
      <c r="D666" s="27" t="s">
        <v>3</v>
      </c>
      <c r="E666" s="24"/>
      <c r="F666" s="25"/>
    </row>
    <row r="667" spans="1:7" ht="13.5" customHeight="1" x14ac:dyDescent="0.3">
      <c r="A667" s="20" t="s">
        <v>36</v>
      </c>
      <c r="B667" s="26" t="s">
        <v>905</v>
      </c>
      <c r="C667" s="23" t="s">
        <v>3</v>
      </c>
      <c r="D667" s="27" t="s">
        <v>3</v>
      </c>
      <c r="E667" s="24"/>
      <c r="F667" s="25"/>
    </row>
    <row r="668" spans="1:7" ht="13.5" customHeight="1" x14ac:dyDescent="0.3">
      <c r="A668" s="20" t="s">
        <v>5</v>
      </c>
      <c r="B668" s="26" t="s">
        <v>509</v>
      </c>
      <c r="C668" s="23" t="s">
        <v>18</v>
      </c>
      <c r="D668" s="27" t="s">
        <v>3</v>
      </c>
      <c r="E668" s="24"/>
      <c r="F668" s="28"/>
      <c r="G668" s="29" t="s">
        <v>906</v>
      </c>
    </row>
    <row r="669" spans="1:7" ht="13.5" customHeight="1" x14ac:dyDescent="0.3">
      <c r="A669" s="20" t="s">
        <v>5</v>
      </c>
      <c r="B669" s="26" t="s">
        <v>3</v>
      </c>
      <c r="C669" s="23" t="s">
        <v>3</v>
      </c>
      <c r="D669" s="27" t="s">
        <v>3</v>
      </c>
      <c r="E669" s="24"/>
      <c r="F669" s="25"/>
    </row>
    <row r="670" spans="1:7" ht="13.5" customHeight="1" x14ac:dyDescent="0.3">
      <c r="A670" s="20" t="s">
        <v>39</v>
      </c>
      <c r="B670" s="26" t="s">
        <v>907</v>
      </c>
      <c r="C670" s="23" t="s">
        <v>18</v>
      </c>
      <c r="D670" s="27" t="s">
        <v>3</v>
      </c>
      <c r="E670" s="24"/>
      <c r="F670" s="28"/>
      <c r="G670" s="29" t="s">
        <v>908</v>
      </c>
    </row>
    <row r="671" spans="1:7" ht="13.5" customHeight="1" x14ac:dyDescent="0.3">
      <c r="A671" s="20" t="s">
        <v>5</v>
      </c>
      <c r="B671" s="26" t="s">
        <v>3</v>
      </c>
      <c r="C671" s="23" t="s">
        <v>3</v>
      </c>
      <c r="D671" s="27" t="s">
        <v>3</v>
      </c>
      <c r="E671" s="24"/>
      <c r="F671" s="25"/>
    </row>
    <row r="672" spans="1:7" ht="13.5" customHeight="1" x14ac:dyDescent="0.3">
      <c r="A672" s="20" t="s">
        <v>42</v>
      </c>
      <c r="B672" s="26" t="s">
        <v>909</v>
      </c>
      <c r="C672" s="23" t="s">
        <v>3</v>
      </c>
      <c r="D672" s="27" t="s">
        <v>3</v>
      </c>
      <c r="E672" s="24"/>
      <c r="F672" s="25"/>
    </row>
    <row r="673" spans="1:7" ht="13.5" customHeight="1" x14ac:dyDescent="0.3">
      <c r="A673" s="20" t="s">
        <v>5</v>
      </c>
      <c r="B673" s="26" t="s">
        <v>526</v>
      </c>
      <c r="C673" s="23" t="s">
        <v>18</v>
      </c>
      <c r="D673" s="27" t="s">
        <v>3</v>
      </c>
      <c r="E673" s="24"/>
      <c r="F673" s="28"/>
      <c r="G673" s="29" t="s">
        <v>910</v>
      </c>
    </row>
    <row r="674" spans="1:7" ht="13.5" customHeight="1" x14ac:dyDescent="0.3">
      <c r="A674" s="20" t="s">
        <v>5</v>
      </c>
      <c r="B674" s="26" t="s">
        <v>3</v>
      </c>
      <c r="C674" s="23" t="s">
        <v>3</v>
      </c>
      <c r="D674" s="27" t="s">
        <v>3</v>
      </c>
      <c r="E674" s="24"/>
      <c r="F674" s="25"/>
    </row>
    <row r="675" spans="1:7" ht="13.5" customHeight="1" x14ac:dyDescent="0.3">
      <c r="A675" s="20" t="s">
        <v>75</v>
      </c>
      <c r="B675" s="26" t="s">
        <v>911</v>
      </c>
      <c r="C675" s="23" t="s">
        <v>3</v>
      </c>
      <c r="D675" s="27" t="s">
        <v>3</v>
      </c>
      <c r="E675" s="24"/>
      <c r="F675" s="25"/>
    </row>
    <row r="676" spans="1:7" ht="13.5" customHeight="1" x14ac:dyDescent="0.3">
      <c r="A676" s="20" t="s">
        <v>5</v>
      </c>
      <c r="B676" s="26" t="s">
        <v>912</v>
      </c>
      <c r="C676" s="23" t="s">
        <v>18</v>
      </c>
      <c r="D676" s="27" t="s">
        <v>3</v>
      </c>
      <c r="E676" s="24"/>
      <c r="F676" s="28"/>
      <c r="G676" s="29" t="s">
        <v>913</v>
      </c>
    </row>
    <row r="677" spans="1:7" ht="13.5" customHeight="1" x14ac:dyDescent="0.3">
      <c r="A677" s="20" t="s">
        <v>5</v>
      </c>
      <c r="B677" s="26" t="s">
        <v>3</v>
      </c>
      <c r="C677" s="23" t="s">
        <v>3</v>
      </c>
      <c r="D677" s="27" t="s">
        <v>3</v>
      </c>
      <c r="E677" s="24"/>
      <c r="F677" s="25"/>
    </row>
    <row r="678" spans="1:7" ht="13.5" customHeight="1" x14ac:dyDescent="0.3">
      <c r="A678" s="20" t="s">
        <v>81</v>
      </c>
      <c r="B678" s="26" t="s">
        <v>914</v>
      </c>
      <c r="C678" s="23" t="s">
        <v>18</v>
      </c>
      <c r="D678" s="27" t="s">
        <v>3</v>
      </c>
      <c r="E678" s="24"/>
      <c r="F678" s="28"/>
      <c r="G678" s="29" t="s">
        <v>915</v>
      </c>
    </row>
    <row r="679" spans="1:7" ht="80.25" customHeight="1" x14ac:dyDescent="0.3">
      <c r="A679" s="20" t="s">
        <v>5</v>
      </c>
      <c r="B679" s="26" t="s">
        <v>3</v>
      </c>
      <c r="C679" s="23" t="s">
        <v>3</v>
      </c>
      <c r="D679" s="27" t="s">
        <v>3</v>
      </c>
      <c r="E679" s="24"/>
      <c r="F679" s="25"/>
    </row>
    <row r="680" spans="1:7" ht="12.75" customHeight="1" x14ac:dyDescent="0.3">
      <c r="E680" s="33" t="s">
        <v>46</v>
      </c>
      <c r="F680" s="34">
        <f>SUM(F638:F679)</f>
        <v>0</v>
      </c>
    </row>
    <row r="681" spans="1:7" ht="12.75" customHeight="1" x14ac:dyDescent="0.3"/>
    <row r="682" spans="1:7" ht="12.75" customHeight="1" x14ac:dyDescent="0.3">
      <c r="A682" s="35" t="s">
        <v>916</v>
      </c>
    </row>
    <row r="683" spans="1:7" ht="12.75" customHeight="1" x14ac:dyDescent="0.3">
      <c r="A683" s="36" t="s">
        <v>3</v>
      </c>
    </row>
    <row r="684" spans="1:7" ht="12.75" customHeight="1" x14ac:dyDescent="0.3"/>
    <row r="685" spans="1:7" ht="12.75" customHeight="1" x14ac:dyDescent="0.3">
      <c r="E685" s="1" t="s">
        <v>678</v>
      </c>
    </row>
    <row r="686" spans="1:7" ht="12.75" customHeight="1" x14ac:dyDescent="0.3">
      <c r="E686" s="1" t="s">
        <v>679</v>
      </c>
    </row>
    <row r="687" spans="1:7" ht="12.75" customHeight="1" x14ac:dyDescent="0.3">
      <c r="E687" s="1" t="s">
        <v>3</v>
      </c>
    </row>
    <row r="688" spans="1:7" ht="12.75" customHeight="1" x14ac:dyDescent="0.3">
      <c r="A688" s="6" t="s">
        <v>4</v>
      </c>
      <c r="B688" s="5"/>
      <c r="C688" s="5"/>
      <c r="D688" s="5"/>
      <c r="E688" s="4"/>
      <c r="F688" s="7" t="s">
        <v>3</v>
      </c>
    </row>
    <row r="689" spans="1:7" ht="13.5" customHeight="1" x14ac:dyDescent="0.3">
      <c r="A689" s="20" t="s">
        <v>5</v>
      </c>
      <c r="B689" s="22" t="s">
        <v>893</v>
      </c>
      <c r="C689" s="23" t="s">
        <v>3</v>
      </c>
      <c r="D689" s="8"/>
      <c r="E689" s="24"/>
      <c r="F689" s="25"/>
    </row>
    <row r="690" spans="1:7" ht="13.5" customHeight="1" x14ac:dyDescent="0.3">
      <c r="A690" s="20" t="s">
        <v>5</v>
      </c>
      <c r="B690" s="22" t="s">
        <v>3</v>
      </c>
      <c r="C690" s="23" t="s">
        <v>3</v>
      </c>
      <c r="D690" s="8"/>
      <c r="E690" s="24"/>
      <c r="F690" s="25"/>
    </row>
    <row r="691" spans="1:7" ht="13.5" customHeight="1" x14ac:dyDescent="0.3">
      <c r="A691" s="20" t="s">
        <v>14</v>
      </c>
      <c r="B691" s="26" t="s">
        <v>530</v>
      </c>
      <c r="C691" s="23" t="s">
        <v>18</v>
      </c>
      <c r="D691" s="27" t="s">
        <v>3</v>
      </c>
      <c r="E691" s="24"/>
      <c r="F691" s="28"/>
      <c r="G691" s="29" t="s">
        <v>917</v>
      </c>
    </row>
    <row r="692" spans="1:7" ht="13.5" customHeight="1" x14ac:dyDescent="0.3">
      <c r="A692" s="20" t="s">
        <v>5</v>
      </c>
      <c r="B692" s="26" t="s">
        <v>3</v>
      </c>
      <c r="C692" s="23" t="s">
        <v>3</v>
      </c>
      <c r="D692" s="27" t="s">
        <v>3</v>
      </c>
      <c r="E692" s="24"/>
      <c r="F692" s="25"/>
    </row>
    <row r="693" spans="1:7" ht="13.5" customHeight="1" x14ac:dyDescent="0.3">
      <c r="A693" s="20" t="s">
        <v>20</v>
      </c>
      <c r="B693" s="26" t="s">
        <v>535</v>
      </c>
      <c r="C693" s="23" t="s">
        <v>3</v>
      </c>
      <c r="D693" s="27" t="s">
        <v>3</v>
      </c>
      <c r="E693" s="24"/>
      <c r="F693" s="25"/>
    </row>
    <row r="694" spans="1:7" ht="13.5" customHeight="1" x14ac:dyDescent="0.3">
      <c r="A694" s="20" t="s">
        <v>5</v>
      </c>
      <c r="B694" s="26" t="s">
        <v>536</v>
      </c>
      <c r="C694" s="23" t="s">
        <v>18</v>
      </c>
      <c r="D694" s="27" t="s">
        <v>3</v>
      </c>
      <c r="E694" s="24"/>
      <c r="F694" s="28"/>
      <c r="G694" s="29" t="s">
        <v>918</v>
      </c>
    </row>
    <row r="695" spans="1:7" ht="13.5" customHeight="1" x14ac:dyDescent="0.3">
      <c r="A695" s="20" t="s">
        <v>5</v>
      </c>
      <c r="B695" s="26" t="s">
        <v>3</v>
      </c>
      <c r="C695" s="23" t="s">
        <v>3</v>
      </c>
      <c r="D695" s="27" t="s">
        <v>3</v>
      </c>
      <c r="E695" s="24"/>
      <c r="F695" s="25"/>
    </row>
    <row r="696" spans="1:7" ht="13.5" customHeight="1" x14ac:dyDescent="0.3">
      <c r="A696" s="20" t="s">
        <v>26</v>
      </c>
      <c r="B696" s="26" t="s">
        <v>538</v>
      </c>
      <c r="C696" s="23" t="s">
        <v>18</v>
      </c>
      <c r="D696" s="27" t="s">
        <v>3</v>
      </c>
      <c r="E696" s="24"/>
      <c r="F696" s="28"/>
      <c r="G696" s="29" t="s">
        <v>919</v>
      </c>
    </row>
    <row r="697" spans="1:7" ht="13.5" customHeight="1" x14ac:dyDescent="0.3">
      <c r="A697" s="20" t="s">
        <v>5</v>
      </c>
      <c r="B697" s="26" t="s">
        <v>3</v>
      </c>
      <c r="C697" s="23" t="s">
        <v>3</v>
      </c>
      <c r="D697" s="27" t="s">
        <v>3</v>
      </c>
      <c r="E697" s="24"/>
      <c r="F697" s="25"/>
    </row>
    <row r="698" spans="1:7" ht="13.5" customHeight="1" x14ac:dyDescent="0.3">
      <c r="A698" s="20" t="s">
        <v>31</v>
      </c>
      <c r="B698" s="26" t="s">
        <v>540</v>
      </c>
      <c r="C698" s="23" t="s">
        <v>18</v>
      </c>
      <c r="D698" s="27" t="s">
        <v>3</v>
      </c>
      <c r="E698" s="24"/>
      <c r="F698" s="28"/>
      <c r="G698" s="29" t="s">
        <v>920</v>
      </c>
    </row>
    <row r="699" spans="1:7" ht="13.5" customHeight="1" x14ac:dyDescent="0.3">
      <c r="A699" s="20" t="s">
        <v>5</v>
      </c>
      <c r="B699" s="26" t="s">
        <v>3</v>
      </c>
      <c r="C699" s="23" t="s">
        <v>3</v>
      </c>
      <c r="D699" s="27" t="s">
        <v>3</v>
      </c>
      <c r="E699" s="24"/>
      <c r="F699" s="25"/>
    </row>
    <row r="700" spans="1:7" ht="13.5" customHeight="1" x14ac:dyDescent="0.3">
      <c r="A700" s="20" t="s">
        <v>36</v>
      </c>
      <c r="B700" s="26" t="s">
        <v>542</v>
      </c>
      <c r="C700" s="23" t="s">
        <v>18</v>
      </c>
      <c r="D700" s="27" t="s">
        <v>3</v>
      </c>
      <c r="E700" s="24"/>
      <c r="F700" s="28"/>
      <c r="G700" s="29" t="s">
        <v>921</v>
      </c>
    </row>
    <row r="701" spans="1:7" ht="13.5" customHeight="1" x14ac:dyDescent="0.3">
      <c r="A701" s="20" t="s">
        <v>5</v>
      </c>
      <c r="B701" s="26" t="s">
        <v>3</v>
      </c>
      <c r="C701" s="23" t="s">
        <v>3</v>
      </c>
      <c r="D701" s="27" t="s">
        <v>3</v>
      </c>
      <c r="E701" s="24"/>
      <c r="F701" s="25"/>
    </row>
    <row r="702" spans="1:7" ht="13.5" customHeight="1" x14ac:dyDescent="0.3">
      <c r="A702" s="20" t="s">
        <v>39</v>
      </c>
      <c r="B702" s="26" t="s">
        <v>544</v>
      </c>
      <c r="C702" s="23" t="s">
        <v>18</v>
      </c>
      <c r="D702" s="27" t="s">
        <v>3</v>
      </c>
      <c r="E702" s="24"/>
      <c r="F702" s="28"/>
      <c r="G702" s="29" t="s">
        <v>922</v>
      </c>
    </row>
    <row r="703" spans="1:7" ht="13.5" customHeight="1" x14ac:dyDescent="0.3">
      <c r="A703" s="20" t="s">
        <v>5</v>
      </c>
      <c r="B703" s="26" t="s">
        <v>3</v>
      </c>
      <c r="C703" s="23" t="s">
        <v>3</v>
      </c>
      <c r="D703" s="27" t="s">
        <v>3</v>
      </c>
      <c r="E703" s="24"/>
      <c r="F703" s="25"/>
    </row>
    <row r="704" spans="1:7" ht="13.5" customHeight="1" x14ac:dyDescent="0.3">
      <c r="A704" s="20" t="s">
        <v>42</v>
      </c>
      <c r="B704" s="26" t="s">
        <v>546</v>
      </c>
      <c r="C704" s="23" t="s">
        <v>18</v>
      </c>
      <c r="D704" s="27" t="s">
        <v>3</v>
      </c>
      <c r="E704" s="24"/>
      <c r="F704" s="28"/>
      <c r="G704" s="29" t="s">
        <v>923</v>
      </c>
    </row>
    <row r="705" spans="1:6" ht="399.9" customHeight="1" x14ac:dyDescent="0.3">
      <c r="A705" s="20" t="s">
        <v>5</v>
      </c>
      <c r="B705" s="26" t="s">
        <v>3</v>
      </c>
      <c r="C705" s="23" t="s">
        <v>3</v>
      </c>
      <c r="D705" s="27" t="s">
        <v>3</v>
      </c>
      <c r="E705" s="24"/>
      <c r="F705" s="25"/>
    </row>
    <row r="706" spans="1:6" ht="41.85" customHeight="1" x14ac:dyDescent="0.3">
      <c r="A706" s="2"/>
      <c r="B706" s="3"/>
      <c r="C706" s="3"/>
      <c r="D706" s="3"/>
      <c r="E706" s="2"/>
      <c r="F706" s="3"/>
    </row>
    <row r="707" spans="1:6" ht="12.75" customHeight="1" x14ac:dyDescent="0.3">
      <c r="E707" s="33" t="s">
        <v>46</v>
      </c>
      <c r="F707" s="34">
        <f>SUM(F689:F706)</f>
        <v>0</v>
      </c>
    </row>
    <row r="708" spans="1:6" ht="12.75" customHeight="1" x14ac:dyDescent="0.3"/>
    <row r="709" spans="1:6" ht="12.75" customHeight="1" x14ac:dyDescent="0.3">
      <c r="A709" s="35" t="s">
        <v>924</v>
      </c>
    </row>
    <row r="710" spans="1:6" ht="12.75" customHeight="1" x14ac:dyDescent="0.3">
      <c r="A710" s="36" t="s">
        <v>3</v>
      </c>
    </row>
    <row r="711" spans="1:6" ht="12.75" customHeight="1" x14ac:dyDescent="0.3"/>
    <row r="712" spans="1:6" ht="12.75" customHeight="1" x14ac:dyDescent="0.3">
      <c r="E712" s="1" t="s">
        <v>678</v>
      </c>
    </row>
    <row r="713" spans="1:6" ht="12.75" customHeight="1" x14ac:dyDescent="0.3">
      <c r="E713" s="1" t="s">
        <v>679</v>
      </c>
    </row>
    <row r="714" spans="1:6" ht="12.75" customHeight="1" x14ac:dyDescent="0.3">
      <c r="E714" s="1" t="s">
        <v>3</v>
      </c>
    </row>
    <row r="715" spans="1:6" ht="12.75" customHeight="1" x14ac:dyDescent="0.3">
      <c r="A715" s="6" t="s">
        <v>4</v>
      </c>
      <c r="B715" s="5"/>
      <c r="C715" s="5"/>
      <c r="D715" s="5"/>
      <c r="E715" s="4"/>
      <c r="F715" s="7" t="s">
        <v>3</v>
      </c>
    </row>
    <row r="716" spans="1:6" x14ac:dyDescent="0.3">
      <c r="A716" s="2"/>
      <c r="B716" s="37" t="s">
        <v>495</v>
      </c>
      <c r="C716" s="3"/>
      <c r="D716" s="3"/>
      <c r="E716" s="2"/>
      <c r="F716" s="3"/>
    </row>
    <row r="717" spans="1:6" x14ac:dyDescent="0.3">
      <c r="A717" s="2"/>
      <c r="B717" s="3"/>
      <c r="C717" s="3"/>
      <c r="D717" s="3"/>
      <c r="E717" s="2"/>
      <c r="F717" s="3"/>
    </row>
    <row r="718" spans="1:6" ht="15.6" x14ac:dyDescent="0.3">
      <c r="A718" s="2"/>
      <c r="B718" s="38" t="s">
        <v>123</v>
      </c>
      <c r="C718" s="3"/>
      <c r="D718" s="3"/>
      <c r="E718" s="2"/>
      <c r="F718" s="39"/>
    </row>
    <row r="719" spans="1:6" x14ac:dyDescent="0.3">
      <c r="A719" s="2"/>
      <c r="B719" s="3"/>
      <c r="C719" s="3"/>
      <c r="D719" s="3"/>
      <c r="E719" s="2"/>
      <c r="F719" s="3"/>
    </row>
    <row r="720" spans="1:6" x14ac:dyDescent="0.3">
      <c r="A720" s="2"/>
      <c r="B720" s="23" t="s">
        <v>925</v>
      </c>
      <c r="C720" s="3"/>
      <c r="D720" s="3"/>
      <c r="E720" s="2"/>
      <c r="F720" s="39">
        <f>Bill4Page18</f>
        <v>0</v>
      </c>
    </row>
    <row r="721" spans="1:6" x14ac:dyDescent="0.3">
      <c r="A721" s="2"/>
      <c r="B721" s="3"/>
      <c r="C721" s="3"/>
      <c r="D721" s="3"/>
      <c r="E721" s="2"/>
      <c r="F721" s="3"/>
    </row>
    <row r="722" spans="1:6" x14ac:dyDescent="0.3">
      <c r="A722" s="2"/>
      <c r="B722" s="23" t="s">
        <v>926</v>
      </c>
      <c r="C722" s="3"/>
      <c r="D722" s="3"/>
      <c r="E722" s="2"/>
      <c r="F722" s="39">
        <f>Bill4Page19</f>
        <v>0</v>
      </c>
    </row>
    <row r="723" spans="1:6" ht="399.9" customHeight="1" x14ac:dyDescent="0.3">
      <c r="A723" s="2"/>
      <c r="B723" s="3"/>
      <c r="C723" s="3"/>
      <c r="D723" s="3"/>
      <c r="E723" s="2"/>
      <c r="F723" s="3"/>
    </row>
    <row r="724" spans="1:6" ht="150.6" customHeight="1" x14ac:dyDescent="0.3">
      <c r="A724" s="2"/>
      <c r="B724" s="3"/>
      <c r="C724" s="3"/>
      <c r="D724" s="3"/>
      <c r="E724" s="2"/>
      <c r="F724" s="3"/>
    </row>
    <row r="725" spans="1:6" ht="12.75" customHeight="1" x14ac:dyDescent="0.3">
      <c r="E725" s="33" t="s">
        <v>927</v>
      </c>
      <c r="F725" s="34">
        <f>SUM(F718:F724)</f>
        <v>0</v>
      </c>
    </row>
    <row r="726" spans="1:6" ht="12.75" customHeight="1" x14ac:dyDescent="0.3"/>
    <row r="727" spans="1:6" ht="12.75" customHeight="1" x14ac:dyDescent="0.3">
      <c r="A727" s="35" t="s">
        <v>928</v>
      </c>
    </row>
    <row r="728" spans="1:6" ht="12.75" customHeight="1" x14ac:dyDescent="0.3">
      <c r="A728" s="36" t="s">
        <v>3</v>
      </c>
    </row>
    <row r="729" spans="1:6" ht="12.75" customHeight="1" x14ac:dyDescent="0.3"/>
    <row r="730" spans="1:6" ht="12.75" customHeight="1" x14ac:dyDescent="0.3">
      <c r="E730" s="1" t="s">
        <v>678</v>
      </c>
    </row>
    <row r="731" spans="1:6" ht="12.75" customHeight="1" x14ac:dyDescent="0.3">
      <c r="E731" s="1" t="s">
        <v>679</v>
      </c>
    </row>
    <row r="732" spans="1:6" ht="12.75" customHeight="1" x14ac:dyDescent="0.3">
      <c r="E732" s="1" t="s">
        <v>3</v>
      </c>
    </row>
    <row r="733" spans="1:6" ht="12.75" customHeight="1" x14ac:dyDescent="0.3">
      <c r="A733" s="6" t="s">
        <v>4</v>
      </c>
      <c r="B733" s="5"/>
      <c r="C733" s="5"/>
      <c r="D733" s="5"/>
      <c r="E733" s="4"/>
      <c r="F733" s="7" t="s">
        <v>3</v>
      </c>
    </row>
    <row r="734" spans="1:6" ht="17.25" customHeight="1" x14ac:dyDescent="0.3">
      <c r="A734" s="10" t="s">
        <v>5</v>
      </c>
      <c r="B734" s="11" t="s">
        <v>553</v>
      </c>
      <c r="C734" s="12" t="s">
        <v>3</v>
      </c>
      <c r="D734" s="9"/>
      <c r="E734" s="13"/>
      <c r="F734" s="14"/>
    </row>
    <row r="735" spans="1:6" ht="17.25" customHeight="1" x14ac:dyDescent="0.3">
      <c r="A735" s="10" t="s">
        <v>5</v>
      </c>
      <c r="B735" s="11" t="s">
        <v>3</v>
      </c>
      <c r="C735" s="12" t="s">
        <v>3</v>
      </c>
      <c r="D735" s="9"/>
      <c r="E735" s="13"/>
      <c r="F735" s="14"/>
    </row>
    <row r="736" spans="1:6" ht="15" customHeight="1" x14ac:dyDescent="0.3">
      <c r="A736" s="15" t="s">
        <v>5</v>
      </c>
      <c r="B736" s="16" t="s">
        <v>496</v>
      </c>
      <c r="C736" s="17" t="s">
        <v>3</v>
      </c>
      <c r="D736" s="5"/>
      <c r="E736" s="18"/>
      <c r="F736" s="19"/>
    </row>
    <row r="737" spans="1:7" ht="15" customHeight="1" x14ac:dyDescent="0.3">
      <c r="A737" s="15" t="s">
        <v>5</v>
      </c>
      <c r="B737" s="16" t="s">
        <v>497</v>
      </c>
      <c r="C737" s="17" t="s">
        <v>3</v>
      </c>
      <c r="D737" s="5"/>
      <c r="E737" s="18"/>
      <c r="F737" s="19"/>
    </row>
    <row r="738" spans="1:7" ht="15" customHeight="1" x14ac:dyDescent="0.3">
      <c r="A738" s="15" t="s">
        <v>5</v>
      </c>
      <c r="B738" s="16" t="s">
        <v>498</v>
      </c>
      <c r="C738" s="17" t="s">
        <v>3</v>
      </c>
      <c r="D738" s="5"/>
      <c r="E738" s="18"/>
      <c r="F738" s="19"/>
    </row>
    <row r="739" spans="1:7" ht="15" customHeight="1" x14ac:dyDescent="0.3">
      <c r="A739" s="15" t="s">
        <v>5</v>
      </c>
      <c r="B739" s="16" t="s">
        <v>499</v>
      </c>
      <c r="C739" s="17" t="s">
        <v>3</v>
      </c>
      <c r="D739" s="5"/>
      <c r="E739" s="18"/>
      <c r="F739" s="19"/>
    </row>
    <row r="740" spans="1:7" ht="15" customHeight="1" x14ac:dyDescent="0.3">
      <c r="A740" s="15" t="s">
        <v>5</v>
      </c>
      <c r="B740" s="16" t="s">
        <v>500</v>
      </c>
      <c r="C740" s="17" t="s">
        <v>3</v>
      </c>
      <c r="D740" s="5"/>
      <c r="E740" s="18"/>
      <c r="F740" s="19"/>
    </row>
    <row r="741" spans="1:7" ht="15" customHeight="1" x14ac:dyDescent="0.3">
      <c r="A741" s="15" t="s">
        <v>5</v>
      </c>
      <c r="B741" s="16" t="s">
        <v>501</v>
      </c>
      <c r="C741" s="17" t="s">
        <v>3</v>
      </c>
      <c r="D741" s="5"/>
      <c r="E741" s="18"/>
      <c r="F741" s="19"/>
    </row>
    <row r="742" spans="1:7" ht="15" customHeight="1" x14ac:dyDescent="0.3">
      <c r="A742" s="15" t="s">
        <v>5</v>
      </c>
      <c r="B742" s="16" t="s">
        <v>502</v>
      </c>
      <c r="C742" s="17" t="s">
        <v>3</v>
      </c>
      <c r="D742" s="5"/>
      <c r="E742" s="18"/>
      <c r="F742" s="19"/>
    </row>
    <row r="743" spans="1:7" ht="15" customHeight="1" x14ac:dyDescent="0.3">
      <c r="A743" s="15" t="s">
        <v>5</v>
      </c>
      <c r="B743" s="16" t="s">
        <v>503</v>
      </c>
      <c r="C743" s="17" t="s">
        <v>3</v>
      </c>
      <c r="D743" s="5"/>
      <c r="E743" s="18"/>
      <c r="F743" s="19"/>
    </row>
    <row r="744" spans="1:7" ht="15" customHeight="1" x14ac:dyDescent="0.3">
      <c r="A744" s="15" t="s">
        <v>5</v>
      </c>
      <c r="B744" s="16" t="s">
        <v>3</v>
      </c>
      <c r="C744" s="17" t="s">
        <v>3</v>
      </c>
      <c r="D744" s="5"/>
      <c r="E744" s="18"/>
      <c r="F744" s="19"/>
    </row>
    <row r="745" spans="1:7" ht="14.25" customHeight="1" x14ac:dyDescent="0.3">
      <c r="A745" s="20" t="s">
        <v>5</v>
      </c>
      <c r="B745" s="21" t="s">
        <v>504</v>
      </c>
      <c r="C745" s="23" t="s">
        <v>3</v>
      </c>
      <c r="D745" s="8"/>
      <c r="E745" s="24"/>
      <c r="F745" s="25"/>
    </row>
    <row r="746" spans="1:7" ht="14.25" customHeight="1" x14ac:dyDescent="0.3">
      <c r="A746" s="20" t="s">
        <v>5</v>
      </c>
      <c r="B746" s="21" t="s">
        <v>505</v>
      </c>
      <c r="C746" s="23" t="s">
        <v>3</v>
      </c>
      <c r="D746" s="8"/>
      <c r="E746" s="24"/>
      <c r="F746" s="25"/>
    </row>
    <row r="747" spans="1:7" ht="14.25" customHeight="1" x14ac:dyDescent="0.3">
      <c r="A747" s="20" t="s">
        <v>5</v>
      </c>
      <c r="B747" s="21" t="s">
        <v>506</v>
      </c>
      <c r="C747" s="23" t="s">
        <v>3</v>
      </c>
      <c r="D747" s="8"/>
      <c r="E747" s="24"/>
      <c r="F747" s="25"/>
    </row>
    <row r="748" spans="1:7" ht="14.25" customHeight="1" x14ac:dyDescent="0.3">
      <c r="A748" s="20" t="s">
        <v>5</v>
      </c>
      <c r="B748" s="21" t="s">
        <v>3</v>
      </c>
      <c r="C748" s="23" t="s">
        <v>3</v>
      </c>
      <c r="D748" s="8"/>
      <c r="E748" s="24"/>
      <c r="F748" s="25"/>
    </row>
    <row r="749" spans="1:7" ht="13.5" customHeight="1" x14ac:dyDescent="0.3">
      <c r="A749" s="20" t="s">
        <v>5</v>
      </c>
      <c r="B749" s="22" t="s">
        <v>929</v>
      </c>
      <c r="C749" s="23" t="s">
        <v>3</v>
      </c>
      <c r="D749" s="8"/>
      <c r="E749" s="24"/>
      <c r="F749" s="25"/>
    </row>
    <row r="750" spans="1:7" ht="13.5" customHeight="1" x14ac:dyDescent="0.3">
      <c r="A750" s="20" t="s">
        <v>5</v>
      </c>
      <c r="B750" s="22" t="s">
        <v>3</v>
      </c>
      <c r="C750" s="23" t="s">
        <v>3</v>
      </c>
      <c r="D750" s="8"/>
      <c r="E750" s="24"/>
      <c r="F750" s="25"/>
    </row>
    <row r="751" spans="1:7" ht="13.5" customHeight="1" x14ac:dyDescent="0.3">
      <c r="A751" s="20" t="s">
        <v>14</v>
      </c>
      <c r="B751" s="26" t="s">
        <v>555</v>
      </c>
      <c r="C751" s="23" t="s">
        <v>18</v>
      </c>
      <c r="D751" s="27" t="s">
        <v>3</v>
      </c>
      <c r="E751" s="24"/>
      <c r="F751" s="28"/>
      <c r="G751" s="29" t="s">
        <v>930</v>
      </c>
    </row>
    <row r="752" spans="1:7" ht="13.5" customHeight="1" x14ac:dyDescent="0.3">
      <c r="A752" s="20" t="s">
        <v>5</v>
      </c>
      <c r="B752" s="26" t="s">
        <v>3</v>
      </c>
      <c r="C752" s="23" t="s">
        <v>3</v>
      </c>
      <c r="D752" s="27" t="s">
        <v>3</v>
      </c>
      <c r="E752" s="24"/>
      <c r="F752" s="25"/>
    </row>
    <row r="753" spans="1:7" ht="13.5" customHeight="1" x14ac:dyDescent="0.3">
      <c r="A753" s="20" t="s">
        <v>20</v>
      </c>
      <c r="B753" s="26" t="s">
        <v>557</v>
      </c>
      <c r="C753" s="23" t="s">
        <v>18</v>
      </c>
      <c r="D753" s="27" t="s">
        <v>3</v>
      </c>
      <c r="E753" s="24"/>
      <c r="F753" s="28"/>
      <c r="G753" s="29" t="s">
        <v>931</v>
      </c>
    </row>
    <row r="754" spans="1:7" ht="13.5" customHeight="1" x14ac:dyDescent="0.3">
      <c r="A754" s="20" t="s">
        <v>5</v>
      </c>
      <c r="B754" s="26" t="s">
        <v>3</v>
      </c>
      <c r="C754" s="23" t="s">
        <v>3</v>
      </c>
      <c r="D754" s="27" t="s">
        <v>3</v>
      </c>
      <c r="E754" s="24"/>
      <c r="F754" s="25"/>
    </row>
    <row r="755" spans="1:7" ht="13.5" customHeight="1" x14ac:dyDescent="0.3">
      <c r="A755" s="20" t="s">
        <v>26</v>
      </c>
      <c r="B755" s="26" t="s">
        <v>559</v>
      </c>
      <c r="C755" s="23" t="s">
        <v>18</v>
      </c>
      <c r="D755" s="27" t="s">
        <v>3</v>
      </c>
      <c r="E755" s="24"/>
      <c r="F755" s="28"/>
      <c r="G755" s="29" t="s">
        <v>932</v>
      </c>
    </row>
    <row r="756" spans="1:7" ht="13.5" customHeight="1" x14ac:dyDescent="0.3">
      <c r="A756" s="20" t="s">
        <v>5</v>
      </c>
      <c r="B756" s="26" t="s">
        <v>3</v>
      </c>
      <c r="C756" s="23" t="s">
        <v>3</v>
      </c>
      <c r="D756" s="27" t="s">
        <v>3</v>
      </c>
      <c r="E756" s="24"/>
      <c r="F756" s="25"/>
    </row>
    <row r="757" spans="1:7" ht="13.5" customHeight="1" x14ac:dyDescent="0.3">
      <c r="A757" s="20" t="s">
        <v>31</v>
      </c>
      <c r="B757" s="26" t="s">
        <v>561</v>
      </c>
      <c r="C757" s="23" t="s">
        <v>18</v>
      </c>
      <c r="D757" s="27" t="s">
        <v>3</v>
      </c>
      <c r="E757" s="24"/>
      <c r="F757" s="28"/>
      <c r="G757" s="29" t="s">
        <v>933</v>
      </c>
    </row>
    <row r="758" spans="1:7" ht="13.5" customHeight="1" x14ac:dyDescent="0.3">
      <c r="A758" s="20" t="s">
        <v>5</v>
      </c>
      <c r="B758" s="26" t="s">
        <v>3</v>
      </c>
      <c r="C758" s="23" t="s">
        <v>3</v>
      </c>
      <c r="D758" s="27" t="s">
        <v>3</v>
      </c>
      <c r="E758" s="24"/>
      <c r="F758" s="25"/>
    </row>
    <row r="759" spans="1:7" ht="13.5" customHeight="1" x14ac:dyDescent="0.3">
      <c r="A759" s="20" t="s">
        <v>36</v>
      </c>
      <c r="B759" s="26" t="s">
        <v>563</v>
      </c>
      <c r="C759" s="23" t="s">
        <v>3</v>
      </c>
      <c r="D759" s="27" t="s">
        <v>3</v>
      </c>
      <c r="E759" s="24"/>
      <c r="F759" s="25"/>
    </row>
    <row r="760" spans="1:7" ht="13.5" customHeight="1" x14ac:dyDescent="0.3">
      <c r="A760" s="20" t="s">
        <v>5</v>
      </c>
      <c r="B760" s="26" t="s">
        <v>564</v>
      </c>
      <c r="C760" s="23" t="s">
        <v>18</v>
      </c>
      <c r="D760" s="27" t="s">
        <v>3</v>
      </c>
      <c r="E760" s="24"/>
      <c r="F760" s="28"/>
      <c r="G760" s="29" t="s">
        <v>934</v>
      </c>
    </row>
    <row r="761" spans="1:7" ht="13.5" customHeight="1" x14ac:dyDescent="0.3">
      <c r="A761" s="20" t="s">
        <v>5</v>
      </c>
      <c r="B761" s="26" t="s">
        <v>3</v>
      </c>
      <c r="C761" s="23" t="s">
        <v>3</v>
      </c>
      <c r="D761" s="27" t="s">
        <v>3</v>
      </c>
      <c r="E761" s="24"/>
      <c r="F761" s="25"/>
    </row>
    <row r="762" spans="1:7" ht="13.5" customHeight="1" x14ac:dyDescent="0.3">
      <c r="A762" s="20" t="s">
        <v>39</v>
      </c>
      <c r="B762" s="26" t="s">
        <v>566</v>
      </c>
      <c r="C762" s="23" t="s">
        <v>18</v>
      </c>
      <c r="D762" s="27" t="s">
        <v>3</v>
      </c>
      <c r="E762" s="24"/>
      <c r="F762" s="28"/>
      <c r="G762" s="29" t="s">
        <v>935</v>
      </c>
    </row>
    <row r="763" spans="1:7" ht="13.5" customHeight="1" x14ac:dyDescent="0.3">
      <c r="A763" s="20" t="s">
        <v>5</v>
      </c>
      <c r="B763" s="26" t="s">
        <v>3</v>
      </c>
      <c r="C763" s="23" t="s">
        <v>3</v>
      </c>
      <c r="D763" s="27" t="s">
        <v>3</v>
      </c>
      <c r="E763" s="24"/>
      <c r="F763" s="25"/>
    </row>
    <row r="764" spans="1:7" ht="13.5" customHeight="1" x14ac:dyDescent="0.3">
      <c r="A764" s="20" t="s">
        <v>42</v>
      </c>
      <c r="B764" s="26" t="s">
        <v>568</v>
      </c>
      <c r="C764" s="23" t="s">
        <v>18</v>
      </c>
      <c r="D764" s="27" t="s">
        <v>3</v>
      </c>
      <c r="E764" s="24"/>
      <c r="F764" s="28"/>
      <c r="G764" s="29" t="s">
        <v>936</v>
      </c>
    </row>
    <row r="765" spans="1:7" ht="13.5" customHeight="1" x14ac:dyDescent="0.3">
      <c r="A765" s="20" t="s">
        <v>5</v>
      </c>
      <c r="B765" s="26" t="s">
        <v>3</v>
      </c>
      <c r="C765" s="23" t="s">
        <v>3</v>
      </c>
      <c r="D765" s="27" t="s">
        <v>3</v>
      </c>
      <c r="E765" s="24"/>
      <c r="F765" s="25"/>
    </row>
    <row r="766" spans="1:7" ht="13.5" customHeight="1" x14ac:dyDescent="0.3">
      <c r="A766" s="20" t="s">
        <v>75</v>
      </c>
      <c r="B766" s="26" t="s">
        <v>570</v>
      </c>
      <c r="C766" s="23" t="s">
        <v>18</v>
      </c>
      <c r="D766" s="27" t="s">
        <v>3</v>
      </c>
      <c r="E766" s="24"/>
      <c r="F766" s="28"/>
      <c r="G766" s="29" t="s">
        <v>937</v>
      </c>
    </row>
    <row r="767" spans="1:7" ht="13.5" customHeight="1" x14ac:dyDescent="0.3">
      <c r="A767" s="20" t="s">
        <v>5</v>
      </c>
      <c r="B767" s="26" t="s">
        <v>3</v>
      </c>
      <c r="C767" s="23" t="s">
        <v>3</v>
      </c>
      <c r="D767" s="27" t="s">
        <v>3</v>
      </c>
      <c r="E767" s="24"/>
      <c r="F767" s="25"/>
    </row>
    <row r="768" spans="1:7" ht="13.5" customHeight="1" x14ac:dyDescent="0.3">
      <c r="A768" s="20" t="s">
        <v>81</v>
      </c>
      <c r="B768" s="26" t="s">
        <v>572</v>
      </c>
      <c r="C768" s="23" t="s">
        <v>18</v>
      </c>
      <c r="D768" s="27" t="s">
        <v>3</v>
      </c>
      <c r="E768" s="24"/>
      <c r="F768" s="28"/>
      <c r="G768" s="29" t="s">
        <v>938</v>
      </c>
    </row>
    <row r="769" spans="1:7" ht="13.5" customHeight="1" x14ac:dyDescent="0.3">
      <c r="A769" s="20" t="s">
        <v>5</v>
      </c>
      <c r="B769" s="26" t="s">
        <v>3</v>
      </c>
      <c r="C769" s="23" t="s">
        <v>3</v>
      </c>
      <c r="D769" s="27" t="s">
        <v>3</v>
      </c>
      <c r="E769" s="24"/>
      <c r="F769" s="25"/>
    </row>
    <row r="770" spans="1:7" ht="13.5" customHeight="1" x14ac:dyDescent="0.3">
      <c r="A770" s="20" t="s">
        <v>86</v>
      </c>
      <c r="B770" s="26" t="s">
        <v>574</v>
      </c>
      <c r="C770" s="23" t="s">
        <v>18</v>
      </c>
      <c r="D770" s="27" t="s">
        <v>3</v>
      </c>
      <c r="E770" s="24"/>
      <c r="F770" s="28"/>
      <c r="G770" s="29" t="s">
        <v>939</v>
      </c>
    </row>
    <row r="771" spans="1:7" ht="13.5" customHeight="1" x14ac:dyDescent="0.3">
      <c r="A771" s="20" t="s">
        <v>5</v>
      </c>
      <c r="B771" s="26" t="s">
        <v>3</v>
      </c>
      <c r="C771" s="23" t="s">
        <v>3</v>
      </c>
      <c r="D771" s="27" t="s">
        <v>3</v>
      </c>
      <c r="E771" s="24"/>
      <c r="F771" s="25"/>
    </row>
    <row r="772" spans="1:7" ht="13.5" customHeight="1" x14ac:dyDescent="0.3">
      <c r="A772" s="20" t="s">
        <v>90</v>
      </c>
      <c r="B772" s="26" t="s">
        <v>578</v>
      </c>
      <c r="C772" s="23" t="s">
        <v>18</v>
      </c>
      <c r="D772" s="27" t="s">
        <v>3</v>
      </c>
      <c r="E772" s="24"/>
      <c r="F772" s="28"/>
      <c r="G772" s="29" t="s">
        <v>940</v>
      </c>
    </row>
    <row r="773" spans="1:7" ht="13.5" customHeight="1" x14ac:dyDescent="0.3">
      <c r="A773" s="20" t="s">
        <v>5</v>
      </c>
      <c r="B773" s="26" t="s">
        <v>3</v>
      </c>
      <c r="C773" s="23" t="s">
        <v>3</v>
      </c>
      <c r="D773" s="27" t="s">
        <v>3</v>
      </c>
      <c r="E773" s="24"/>
      <c r="F773" s="25"/>
    </row>
    <row r="774" spans="1:7" ht="13.5" customHeight="1" x14ac:dyDescent="0.3">
      <c r="A774" s="20" t="s">
        <v>94</v>
      </c>
      <c r="B774" s="26" t="s">
        <v>581</v>
      </c>
      <c r="C774" s="23" t="s">
        <v>3</v>
      </c>
      <c r="D774" s="27" t="s">
        <v>3</v>
      </c>
      <c r="E774" s="24"/>
      <c r="F774" s="25"/>
    </row>
    <row r="775" spans="1:7" ht="13.5" customHeight="1" x14ac:dyDescent="0.3">
      <c r="A775" s="20" t="s">
        <v>5</v>
      </c>
      <c r="B775" s="26" t="s">
        <v>582</v>
      </c>
      <c r="C775" s="23" t="s">
        <v>18</v>
      </c>
      <c r="D775" s="27" t="s">
        <v>3</v>
      </c>
      <c r="E775" s="24"/>
      <c r="F775" s="28"/>
      <c r="G775" s="29" t="s">
        <v>941</v>
      </c>
    </row>
    <row r="776" spans="1:7" ht="66.75" customHeight="1" x14ac:dyDescent="0.3">
      <c r="A776" s="20" t="s">
        <v>5</v>
      </c>
      <c r="B776" s="26" t="s">
        <v>3</v>
      </c>
      <c r="C776" s="23" t="s">
        <v>3</v>
      </c>
      <c r="D776" s="27" t="s">
        <v>3</v>
      </c>
      <c r="E776" s="24"/>
      <c r="F776" s="25"/>
    </row>
    <row r="777" spans="1:7" ht="12.75" customHeight="1" x14ac:dyDescent="0.3">
      <c r="E777" s="33" t="s">
        <v>46</v>
      </c>
      <c r="F777" s="34">
        <f>SUM(F734:F776)</f>
        <v>0</v>
      </c>
    </row>
    <row r="778" spans="1:7" ht="12.75" customHeight="1" x14ac:dyDescent="0.3"/>
    <row r="779" spans="1:7" ht="12.75" customHeight="1" x14ac:dyDescent="0.3">
      <c r="A779" s="35" t="s">
        <v>942</v>
      </c>
    </row>
    <row r="780" spans="1:7" ht="12.75" customHeight="1" x14ac:dyDescent="0.3">
      <c r="A780" s="36" t="s">
        <v>3</v>
      </c>
    </row>
    <row r="781" spans="1:7" ht="12.75" customHeight="1" x14ac:dyDescent="0.3"/>
    <row r="782" spans="1:7" ht="12.75" customHeight="1" x14ac:dyDescent="0.3">
      <c r="E782" s="1" t="s">
        <v>678</v>
      </c>
    </row>
    <row r="783" spans="1:7" ht="12.75" customHeight="1" x14ac:dyDescent="0.3">
      <c r="E783" s="1" t="s">
        <v>679</v>
      </c>
    </row>
    <row r="784" spans="1:7" ht="12.75" customHeight="1" x14ac:dyDescent="0.3">
      <c r="E784" s="1" t="s">
        <v>3</v>
      </c>
    </row>
    <row r="785" spans="1:7" ht="12.75" customHeight="1" x14ac:dyDescent="0.3">
      <c r="A785" s="6" t="s">
        <v>4</v>
      </c>
      <c r="B785" s="5"/>
      <c r="C785" s="5"/>
      <c r="D785" s="5"/>
      <c r="E785" s="4"/>
      <c r="F785" s="7" t="s">
        <v>3</v>
      </c>
    </row>
    <row r="786" spans="1:7" ht="13.5" customHeight="1" x14ac:dyDescent="0.3">
      <c r="A786" s="20" t="s">
        <v>5</v>
      </c>
      <c r="B786" s="22" t="s">
        <v>929</v>
      </c>
      <c r="C786" s="23" t="s">
        <v>3</v>
      </c>
      <c r="D786" s="8"/>
      <c r="E786" s="24"/>
      <c r="F786" s="25"/>
    </row>
    <row r="787" spans="1:7" ht="13.5" customHeight="1" x14ac:dyDescent="0.3">
      <c r="A787" s="20" t="s">
        <v>5</v>
      </c>
      <c r="B787" s="22" t="s">
        <v>3</v>
      </c>
      <c r="C787" s="23" t="s">
        <v>3</v>
      </c>
      <c r="D787" s="8"/>
      <c r="E787" s="24"/>
      <c r="F787" s="25"/>
    </row>
    <row r="788" spans="1:7" ht="13.5" customHeight="1" x14ac:dyDescent="0.3">
      <c r="A788" s="20" t="s">
        <v>14</v>
      </c>
      <c r="B788" s="26" t="s">
        <v>584</v>
      </c>
      <c r="C788" s="23" t="s">
        <v>18</v>
      </c>
      <c r="D788" s="27" t="s">
        <v>3</v>
      </c>
      <c r="E788" s="24"/>
      <c r="F788" s="28"/>
      <c r="G788" s="29" t="s">
        <v>943</v>
      </c>
    </row>
    <row r="789" spans="1:7" ht="13.5" customHeight="1" x14ac:dyDescent="0.3">
      <c r="A789" s="20" t="s">
        <v>5</v>
      </c>
      <c r="B789" s="26" t="s">
        <v>3</v>
      </c>
      <c r="C789" s="23" t="s">
        <v>3</v>
      </c>
      <c r="D789" s="27" t="s">
        <v>3</v>
      </c>
      <c r="E789" s="24"/>
      <c r="F789" s="25"/>
    </row>
    <row r="790" spans="1:7" ht="13.5" customHeight="1" x14ac:dyDescent="0.3">
      <c r="A790" s="20" t="s">
        <v>20</v>
      </c>
      <c r="B790" s="26" t="s">
        <v>586</v>
      </c>
      <c r="C790" s="23" t="s">
        <v>18</v>
      </c>
      <c r="D790" s="27" t="s">
        <v>3</v>
      </c>
      <c r="E790" s="24"/>
      <c r="F790" s="28"/>
      <c r="G790" s="29" t="s">
        <v>944</v>
      </c>
    </row>
    <row r="791" spans="1:7" ht="13.5" customHeight="1" x14ac:dyDescent="0.3">
      <c r="A791" s="20" t="s">
        <v>5</v>
      </c>
      <c r="B791" s="26" t="s">
        <v>3</v>
      </c>
      <c r="C791" s="23" t="s">
        <v>3</v>
      </c>
      <c r="D791" s="27" t="s">
        <v>3</v>
      </c>
      <c r="E791" s="24"/>
      <c r="F791" s="25"/>
    </row>
    <row r="792" spans="1:7" ht="13.5" customHeight="1" x14ac:dyDescent="0.3">
      <c r="A792" s="20" t="s">
        <v>26</v>
      </c>
      <c r="B792" s="26" t="s">
        <v>588</v>
      </c>
      <c r="C792" s="23" t="s">
        <v>18</v>
      </c>
      <c r="D792" s="27" t="s">
        <v>3</v>
      </c>
      <c r="E792" s="24"/>
      <c r="F792" s="28"/>
      <c r="G792" s="29" t="s">
        <v>945</v>
      </c>
    </row>
    <row r="793" spans="1:7" ht="13.5" customHeight="1" x14ac:dyDescent="0.3">
      <c r="A793" s="20" t="s">
        <v>5</v>
      </c>
      <c r="B793" s="26" t="s">
        <v>3</v>
      </c>
      <c r="C793" s="23" t="s">
        <v>3</v>
      </c>
      <c r="D793" s="27" t="s">
        <v>3</v>
      </c>
      <c r="E793" s="24"/>
      <c r="F793" s="25"/>
    </row>
    <row r="794" spans="1:7" ht="13.5" customHeight="1" x14ac:dyDescent="0.3">
      <c r="A794" s="20" t="s">
        <v>31</v>
      </c>
      <c r="B794" s="26" t="s">
        <v>590</v>
      </c>
      <c r="C794" s="23" t="s">
        <v>18</v>
      </c>
      <c r="D794" s="27" t="s">
        <v>3</v>
      </c>
      <c r="E794" s="24"/>
      <c r="F794" s="28"/>
      <c r="G794" s="29" t="s">
        <v>946</v>
      </c>
    </row>
    <row r="795" spans="1:7" ht="13.5" customHeight="1" x14ac:dyDescent="0.3">
      <c r="A795" s="20" t="s">
        <v>5</v>
      </c>
      <c r="B795" s="26" t="s">
        <v>3</v>
      </c>
      <c r="C795" s="23" t="s">
        <v>3</v>
      </c>
      <c r="D795" s="27" t="s">
        <v>3</v>
      </c>
      <c r="E795" s="24"/>
      <c r="F795" s="25"/>
    </row>
    <row r="796" spans="1:7" ht="13.5" customHeight="1" x14ac:dyDescent="0.3">
      <c r="A796" s="20" t="s">
        <v>36</v>
      </c>
      <c r="B796" s="26" t="s">
        <v>592</v>
      </c>
      <c r="C796" s="23" t="s">
        <v>18</v>
      </c>
      <c r="D796" s="27" t="s">
        <v>3</v>
      </c>
      <c r="E796" s="24"/>
      <c r="F796" s="28"/>
      <c r="G796" s="29" t="s">
        <v>947</v>
      </c>
    </row>
    <row r="797" spans="1:7" ht="13.5" customHeight="1" x14ac:dyDescent="0.3">
      <c r="A797" s="20" t="s">
        <v>5</v>
      </c>
      <c r="B797" s="26" t="s">
        <v>3</v>
      </c>
      <c r="C797" s="23" t="s">
        <v>3</v>
      </c>
      <c r="D797" s="27" t="s">
        <v>3</v>
      </c>
      <c r="E797" s="24"/>
      <c r="F797" s="25"/>
    </row>
    <row r="798" spans="1:7" ht="13.5" customHeight="1" x14ac:dyDescent="0.3">
      <c r="A798" s="20" t="s">
        <v>39</v>
      </c>
      <c r="B798" s="26" t="s">
        <v>594</v>
      </c>
      <c r="C798" s="23" t="s">
        <v>18</v>
      </c>
      <c r="D798" s="27" t="s">
        <v>3</v>
      </c>
      <c r="E798" s="24"/>
      <c r="F798" s="28"/>
      <c r="G798" s="29" t="s">
        <v>948</v>
      </c>
    </row>
    <row r="799" spans="1:7" ht="13.5" customHeight="1" x14ac:dyDescent="0.3">
      <c r="A799" s="20" t="s">
        <v>5</v>
      </c>
      <c r="B799" s="26" t="s">
        <v>3</v>
      </c>
      <c r="C799" s="23" t="s">
        <v>3</v>
      </c>
      <c r="D799" s="27" t="s">
        <v>3</v>
      </c>
      <c r="E799" s="24"/>
      <c r="F799" s="25"/>
    </row>
    <row r="800" spans="1:7" ht="13.5" customHeight="1" x14ac:dyDescent="0.3">
      <c r="A800" s="20" t="s">
        <v>42</v>
      </c>
      <c r="B800" s="26" t="s">
        <v>596</v>
      </c>
      <c r="C800" s="23" t="s">
        <v>18</v>
      </c>
      <c r="D800" s="27" t="s">
        <v>3</v>
      </c>
      <c r="E800" s="24"/>
      <c r="F800" s="28"/>
      <c r="G800" s="29" t="s">
        <v>949</v>
      </c>
    </row>
    <row r="801" spans="1:7" ht="13.5" customHeight="1" x14ac:dyDescent="0.3">
      <c r="A801" s="20" t="s">
        <v>5</v>
      </c>
      <c r="B801" s="26" t="s">
        <v>3</v>
      </c>
      <c r="C801" s="23" t="s">
        <v>3</v>
      </c>
      <c r="D801" s="27" t="s">
        <v>3</v>
      </c>
      <c r="E801" s="24"/>
      <c r="F801" s="25"/>
    </row>
    <row r="802" spans="1:7" ht="13.5" customHeight="1" x14ac:dyDescent="0.3">
      <c r="A802" s="20" t="s">
        <v>75</v>
      </c>
      <c r="B802" s="26" t="s">
        <v>598</v>
      </c>
      <c r="C802" s="23" t="s">
        <v>18</v>
      </c>
      <c r="D802" s="27" t="s">
        <v>3</v>
      </c>
      <c r="E802" s="24"/>
      <c r="F802" s="28"/>
      <c r="G802" s="29" t="s">
        <v>950</v>
      </c>
    </row>
    <row r="803" spans="1:7" ht="13.5" customHeight="1" x14ac:dyDescent="0.3">
      <c r="A803" s="20" t="s">
        <v>5</v>
      </c>
      <c r="B803" s="26" t="s">
        <v>3</v>
      </c>
      <c r="C803" s="23" t="s">
        <v>3</v>
      </c>
      <c r="D803" s="27" t="s">
        <v>3</v>
      </c>
      <c r="E803" s="24"/>
      <c r="F803" s="25"/>
    </row>
    <row r="804" spans="1:7" ht="13.5" customHeight="1" x14ac:dyDescent="0.3">
      <c r="A804" s="20" t="s">
        <v>81</v>
      </c>
      <c r="B804" s="26" t="s">
        <v>600</v>
      </c>
      <c r="C804" s="23" t="s">
        <v>18</v>
      </c>
      <c r="D804" s="27" t="s">
        <v>3</v>
      </c>
      <c r="E804" s="24"/>
      <c r="F804" s="28"/>
      <c r="G804" s="29" t="s">
        <v>951</v>
      </c>
    </row>
    <row r="805" spans="1:7" ht="13.5" customHeight="1" x14ac:dyDescent="0.3">
      <c r="A805" s="20" t="s">
        <v>5</v>
      </c>
      <c r="B805" s="26" t="s">
        <v>3</v>
      </c>
      <c r="C805" s="23" t="s">
        <v>3</v>
      </c>
      <c r="D805" s="27" t="s">
        <v>3</v>
      </c>
      <c r="E805" s="24"/>
      <c r="F805" s="25"/>
    </row>
    <row r="806" spans="1:7" ht="13.5" customHeight="1" x14ac:dyDescent="0.3">
      <c r="A806" s="20" t="s">
        <v>86</v>
      </c>
      <c r="B806" s="26" t="s">
        <v>602</v>
      </c>
      <c r="C806" s="23" t="s">
        <v>18</v>
      </c>
      <c r="D806" s="27" t="s">
        <v>3</v>
      </c>
      <c r="E806" s="24"/>
      <c r="F806" s="28"/>
      <c r="G806" s="29" t="s">
        <v>952</v>
      </c>
    </row>
    <row r="807" spans="1:7" ht="13.5" customHeight="1" x14ac:dyDescent="0.3">
      <c r="A807" s="20" t="s">
        <v>5</v>
      </c>
      <c r="B807" s="26" t="s">
        <v>3</v>
      </c>
      <c r="C807" s="23" t="s">
        <v>3</v>
      </c>
      <c r="D807" s="27" t="s">
        <v>3</v>
      </c>
      <c r="E807" s="24"/>
      <c r="F807" s="25"/>
    </row>
    <row r="808" spans="1:7" ht="13.5" customHeight="1" x14ac:dyDescent="0.3">
      <c r="A808" s="20" t="s">
        <v>90</v>
      </c>
      <c r="B808" s="26" t="s">
        <v>604</v>
      </c>
      <c r="C808" s="23" t="s">
        <v>18</v>
      </c>
      <c r="D808" s="27" t="s">
        <v>3</v>
      </c>
      <c r="E808" s="24"/>
      <c r="F808" s="28"/>
      <c r="G808" s="29" t="s">
        <v>953</v>
      </c>
    </row>
    <row r="809" spans="1:7" ht="13.5" customHeight="1" x14ac:dyDescent="0.3">
      <c r="A809" s="20" t="s">
        <v>5</v>
      </c>
      <c r="B809" s="26" t="s">
        <v>3</v>
      </c>
      <c r="C809" s="23" t="s">
        <v>3</v>
      </c>
      <c r="D809" s="27" t="s">
        <v>3</v>
      </c>
      <c r="E809" s="24"/>
      <c r="F809" s="25"/>
    </row>
    <row r="810" spans="1:7" ht="13.5" customHeight="1" x14ac:dyDescent="0.3">
      <c r="A810" s="20" t="s">
        <v>94</v>
      </c>
      <c r="B810" s="26" t="s">
        <v>607</v>
      </c>
      <c r="C810" s="23" t="s">
        <v>3</v>
      </c>
      <c r="D810" s="27" t="s">
        <v>3</v>
      </c>
      <c r="E810" s="24"/>
      <c r="F810" s="25"/>
    </row>
    <row r="811" spans="1:7" ht="13.5" customHeight="1" x14ac:dyDescent="0.3">
      <c r="A811" s="20" t="s">
        <v>5</v>
      </c>
      <c r="B811" s="26" t="s">
        <v>608</v>
      </c>
      <c r="C811" s="23" t="s">
        <v>18</v>
      </c>
      <c r="D811" s="27" t="s">
        <v>3</v>
      </c>
      <c r="E811" s="24"/>
      <c r="F811" s="28"/>
      <c r="G811" s="29" t="s">
        <v>954</v>
      </c>
    </row>
    <row r="812" spans="1:7" ht="13.5" customHeight="1" x14ac:dyDescent="0.3">
      <c r="A812" s="20" t="s">
        <v>5</v>
      </c>
      <c r="B812" s="26" t="s">
        <v>3</v>
      </c>
      <c r="C812" s="23" t="s">
        <v>3</v>
      </c>
      <c r="D812" s="27" t="s">
        <v>3</v>
      </c>
      <c r="E812" s="24"/>
      <c r="F812" s="25"/>
    </row>
    <row r="813" spans="1:7" ht="13.5" customHeight="1" x14ac:dyDescent="0.3">
      <c r="A813" s="20" t="s">
        <v>606</v>
      </c>
      <c r="B813" s="26" t="s">
        <v>538</v>
      </c>
      <c r="C813" s="23" t="s">
        <v>18</v>
      </c>
      <c r="D813" s="27" t="s">
        <v>3</v>
      </c>
      <c r="E813" s="24"/>
      <c r="F813" s="28"/>
      <c r="G813" s="29" t="s">
        <v>955</v>
      </c>
    </row>
    <row r="814" spans="1:7" ht="13.5" customHeight="1" x14ac:dyDescent="0.3">
      <c r="A814" s="20" t="s">
        <v>5</v>
      </c>
      <c r="B814" s="26" t="s">
        <v>3</v>
      </c>
      <c r="C814" s="23" t="s">
        <v>3</v>
      </c>
      <c r="D814" s="27" t="s">
        <v>3</v>
      </c>
      <c r="E814" s="24"/>
      <c r="F814" s="25"/>
    </row>
    <row r="815" spans="1:7" ht="13.5" customHeight="1" x14ac:dyDescent="0.3">
      <c r="A815" s="20" t="s">
        <v>610</v>
      </c>
      <c r="B815" s="26" t="s">
        <v>540</v>
      </c>
      <c r="C815" s="23" t="s">
        <v>18</v>
      </c>
      <c r="D815" s="27" t="s">
        <v>3</v>
      </c>
      <c r="E815" s="24"/>
      <c r="F815" s="28"/>
      <c r="G815" s="29" t="s">
        <v>956</v>
      </c>
    </row>
    <row r="816" spans="1:7" ht="13.5" customHeight="1" x14ac:dyDescent="0.3">
      <c r="A816" s="20" t="s">
        <v>5</v>
      </c>
      <c r="B816" s="26" t="s">
        <v>3</v>
      </c>
      <c r="C816" s="23" t="s">
        <v>3</v>
      </c>
      <c r="D816" s="27" t="s">
        <v>3</v>
      </c>
      <c r="E816" s="24"/>
      <c r="F816" s="25"/>
    </row>
    <row r="817" spans="1:7" ht="13.5" customHeight="1" x14ac:dyDescent="0.3">
      <c r="A817" s="20" t="s">
        <v>612</v>
      </c>
      <c r="B817" s="26" t="s">
        <v>615</v>
      </c>
      <c r="C817" s="23" t="s">
        <v>18</v>
      </c>
      <c r="D817" s="27" t="s">
        <v>3</v>
      </c>
      <c r="E817" s="24"/>
      <c r="F817" s="28"/>
      <c r="G817" s="29" t="s">
        <v>957</v>
      </c>
    </row>
    <row r="818" spans="1:7" ht="13.5" customHeight="1" x14ac:dyDescent="0.3">
      <c r="A818" s="20" t="s">
        <v>5</v>
      </c>
      <c r="B818" s="26" t="s">
        <v>3</v>
      </c>
      <c r="C818" s="23" t="s">
        <v>3</v>
      </c>
      <c r="D818" s="27" t="s">
        <v>3</v>
      </c>
      <c r="E818" s="24"/>
      <c r="F818" s="25"/>
    </row>
    <row r="819" spans="1:7" ht="13.5" customHeight="1" x14ac:dyDescent="0.3">
      <c r="A819" s="20" t="s">
        <v>614</v>
      </c>
      <c r="B819" s="26" t="s">
        <v>618</v>
      </c>
      <c r="C819" s="23" t="s">
        <v>3</v>
      </c>
      <c r="D819" s="27" t="s">
        <v>3</v>
      </c>
      <c r="E819" s="24"/>
      <c r="F819" s="25"/>
    </row>
    <row r="820" spans="1:7" ht="13.5" customHeight="1" x14ac:dyDescent="0.3">
      <c r="A820" s="20" t="s">
        <v>5</v>
      </c>
      <c r="B820" s="26" t="s">
        <v>619</v>
      </c>
      <c r="C820" s="23" t="s">
        <v>18</v>
      </c>
      <c r="D820" s="27" t="s">
        <v>3</v>
      </c>
      <c r="E820" s="24"/>
      <c r="F820" s="28"/>
      <c r="G820" s="29" t="s">
        <v>958</v>
      </c>
    </row>
    <row r="821" spans="1:7" ht="13.5" customHeight="1" x14ac:dyDescent="0.3">
      <c r="A821" s="20" t="s">
        <v>5</v>
      </c>
      <c r="B821" s="26" t="s">
        <v>3</v>
      </c>
      <c r="C821" s="23" t="s">
        <v>3</v>
      </c>
      <c r="D821" s="27" t="s">
        <v>3</v>
      </c>
      <c r="E821" s="24"/>
      <c r="F821" s="25"/>
    </row>
    <row r="822" spans="1:7" ht="13.5" customHeight="1" x14ac:dyDescent="0.3">
      <c r="A822" s="20" t="s">
        <v>617</v>
      </c>
      <c r="B822" s="26" t="s">
        <v>622</v>
      </c>
      <c r="C822" s="23" t="s">
        <v>18</v>
      </c>
      <c r="D822" s="27" t="s">
        <v>3</v>
      </c>
      <c r="E822" s="24"/>
      <c r="F822" s="28"/>
      <c r="G822" s="29" t="s">
        <v>959</v>
      </c>
    </row>
    <row r="823" spans="1:7" ht="13.5" customHeight="1" x14ac:dyDescent="0.3">
      <c r="A823" s="20" t="s">
        <v>5</v>
      </c>
      <c r="B823" s="26" t="s">
        <v>3</v>
      </c>
      <c r="C823" s="23" t="s">
        <v>3</v>
      </c>
      <c r="D823" s="27" t="s">
        <v>3</v>
      </c>
      <c r="E823" s="24"/>
      <c r="F823" s="25"/>
    </row>
    <row r="824" spans="1:7" ht="13.5" customHeight="1" x14ac:dyDescent="0.3">
      <c r="A824" s="20" t="s">
        <v>621</v>
      </c>
      <c r="B824" s="26" t="s">
        <v>544</v>
      </c>
      <c r="C824" s="23" t="s">
        <v>18</v>
      </c>
      <c r="D824" s="27" t="s">
        <v>3</v>
      </c>
      <c r="E824" s="24"/>
      <c r="F824" s="28"/>
      <c r="G824" s="29" t="s">
        <v>960</v>
      </c>
    </row>
    <row r="825" spans="1:7" ht="13.5" customHeight="1" x14ac:dyDescent="0.3">
      <c r="A825" s="20" t="s">
        <v>5</v>
      </c>
      <c r="B825" s="26" t="s">
        <v>3</v>
      </c>
      <c r="C825" s="23" t="s">
        <v>3</v>
      </c>
      <c r="D825" s="27" t="s">
        <v>3</v>
      </c>
      <c r="E825" s="24"/>
      <c r="F825" s="25"/>
    </row>
    <row r="826" spans="1:7" ht="13.5" customHeight="1" x14ac:dyDescent="0.3">
      <c r="A826" s="20" t="s">
        <v>624</v>
      </c>
      <c r="B826" s="26" t="s">
        <v>546</v>
      </c>
      <c r="C826" s="23" t="s">
        <v>18</v>
      </c>
      <c r="D826" s="27" t="s">
        <v>3</v>
      </c>
      <c r="E826" s="24"/>
      <c r="F826" s="28"/>
      <c r="G826" s="29" t="s">
        <v>961</v>
      </c>
    </row>
    <row r="827" spans="1:7" ht="104.25" customHeight="1" x14ac:dyDescent="0.3">
      <c r="A827" s="20" t="s">
        <v>5</v>
      </c>
      <c r="B827" s="26" t="s">
        <v>3</v>
      </c>
      <c r="C827" s="23" t="s">
        <v>3</v>
      </c>
      <c r="D827" s="27" t="s">
        <v>3</v>
      </c>
      <c r="E827" s="24"/>
      <c r="F827" s="25"/>
    </row>
    <row r="828" spans="1:7" ht="12.75" customHeight="1" x14ac:dyDescent="0.3">
      <c r="E828" s="33" t="s">
        <v>46</v>
      </c>
      <c r="F828" s="34">
        <f>SUM(F786:F827)</f>
        <v>0</v>
      </c>
    </row>
    <row r="829" spans="1:7" ht="12.75" customHeight="1" x14ac:dyDescent="0.3"/>
    <row r="830" spans="1:7" ht="12.75" customHeight="1" x14ac:dyDescent="0.3">
      <c r="A830" s="35" t="s">
        <v>962</v>
      </c>
    </row>
    <row r="831" spans="1:7" ht="12.75" customHeight="1" x14ac:dyDescent="0.3">
      <c r="A831" s="36" t="s">
        <v>3</v>
      </c>
    </row>
    <row r="832" spans="1:7" ht="12.75" customHeight="1" x14ac:dyDescent="0.3"/>
    <row r="833" spans="1:6" ht="12.75" customHeight="1" x14ac:dyDescent="0.3">
      <c r="E833" s="1" t="s">
        <v>678</v>
      </c>
    </row>
    <row r="834" spans="1:6" ht="12.75" customHeight="1" x14ac:dyDescent="0.3">
      <c r="E834" s="1" t="s">
        <v>679</v>
      </c>
    </row>
    <row r="835" spans="1:6" ht="12.75" customHeight="1" x14ac:dyDescent="0.3">
      <c r="E835" s="1" t="s">
        <v>3</v>
      </c>
    </row>
    <row r="836" spans="1:6" ht="12.75" customHeight="1" x14ac:dyDescent="0.3">
      <c r="A836" s="6" t="s">
        <v>4</v>
      </c>
      <c r="B836" s="5"/>
      <c r="C836" s="5"/>
      <c r="D836" s="5"/>
      <c r="E836" s="4"/>
      <c r="F836" s="7" t="s">
        <v>3</v>
      </c>
    </row>
    <row r="837" spans="1:6" x14ac:dyDescent="0.3">
      <c r="A837" s="2"/>
      <c r="B837" s="37" t="s">
        <v>553</v>
      </c>
      <c r="C837" s="3"/>
      <c r="D837" s="3"/>
      <c r="E837" s="2"/>
      <c r="F837" s="3"/>
    </row>
    <row r="838" spans="1:6" x14ac:dyDescent="0.3">
      <c r="A838" s="2"/>
      <c r="B838" s="3"/>
      <c r="C838" s="3"/>
      <c r="D838" s="3"/>
      <c r="E838" s="2"/>
      <c r="F838" s="3"/>
    </row>
    <row r="839" spans="1:6" ht="15.6" x14ac:dyDescent="0.3">
      <c r="A839" s="2"/>
      <c r="B839" s="38" t="s">
        <v>123</v>
      </c>
      <c r="C839" s="3"/>
      <c r="D839" s="3"/>
      <c r="E839" s="2"/>
      <c r="F839" s="39"/>
    </row>
    <row r="840" spans="1:6" x14ac:dyDescent="0.3">
      <c r="A840" s="2"/>
      <c r="B840" s="3"/>
      <c r="C840" s="3"/>
      <c r="D840" s="3"/>
      <c r="E840" s="2"/>
      <c r="F840" s="3"/>
    </row>
    <row r="841" spans="1:6" x14ac:dyDescent="0.3">
      <c r="A841" s="2"/>
      <c r="B841" s="23" t="s">
        <v>963</v>
      </c>
      <c r="C841" s="3"/>
      <c r="D841" s="3"/>
      <c r="E841" s="2"/>
      <c r="F841" s="39">
        <f>Bill4Page21</f>
        <v>0</v>
      </c>
    </row>
    <row r="842" spans="1:6" x14ac:dyDescent="0.3">
      <c r="A842" s="2"/>
      <c r="B842" s="3"/>
      <c r="C842" s="3"/>
      <c r="D842" s="3"/>
      <c r="E842" s="2"/>
      <c r="F842" s="3"/>
    </row>
    <row r="843" spans="1:6" x14ac:dyDescent="0.3">
      <c r="A843" s="2"/>
      <c r="B843" s="23" t="s">
        <v>964</v>
      </c>
      <c r="C843" s="3"/>
      <c r="D843" s="3"/>
      <c r="E843" s="2"/>
      <c r="F843" s="39">
        <f>Bill4Page22</f>
        <v>0</v>
      </c>
    </row>
    <row r="844" spans="1:6" ht="399.9" customHeight="1" x14ac:dyDescent="0.3">
      <c r="A844" s="2"/>
      <c r="B844" s="3"/>
      <c r="C844" s="3"/>
      <c r="D844" s="3"/>
      <c r="E844" s="2"/>
      <c r="F844" s="3"/>
    </row>
    <row r="845" spans="1:6" ht="150.6" customHeight="1" x14ac:dyDescent="0.3">
      <c r="A845" s="2"/>
      <c r="B845" s="3"/>
      <c r="C845" s="3"/>
      <c r="D845" s="3"/>
      <c r="E845" s="2"/>
      <c r="F845" s="3"/>
    </row>
    <row r="846" spans="1:6" ht="12.75" customHeight="1" x14ac:dyDescent="0.3">
      <c r="E846" s="33" t="s">
        <v>965</v>
      </c>
      <c r="F846" s="34">
        <f>SUM(F839:F845)</f>
        <v>0</v>
      </c>
    </row>
    <row r="847" spans="1:6" ht="12.75" customHeight="1" x14ac:dyDescent="0.3"/>
    <row r="848" spans="1:6" ht="12.75" customHeight="1" x14ac:dyDescent="0.3">
      <c r="A848" s="35" t="s">
        <v>966</v>
      </c>
    </row>
    <row r="849" spans="1:6" ht="12.75" customHeight="1" x14ac:dyDescent="0.3">
      <c r="A849" s="36" t="s">
        <v>3</v>
      </c>
    </row>
    <row r="850" spans="1:6" ht="12.75" customHeight="1" x14ac:dyDescent="0.3"/>
    <row r="851" spans="1:6" ht="12.75" customHeight="1" x14ac:dyDescent="0.3">
      <c r="E851" s="1" t="s">
        <v>678</v>
      </c>
    </row>
    <row r="852" spans="1:6" ht="12.75" customHeight="1" x14ac:dyDescent="0.3">
      <c r="E852" s="1" t="s">
        <v>679</v>
      </c>
    </row>
    <row r="853" spans="1:6" ht="12.75" customHeight="1" x14ac:dyDescent="0.3">
      <c r="E853" s="1" t="s">
        <v>3</v>
      </c>
    </row>
    <row r="854" spans="1:6" ht="12.75" customHeight="1" x14ac:dyDescent="0.3">
      <c r="A854" s="6" t="s">
        <v>4</v>
      </c>
      <c r="B854" s="5"/>
      <c r="C854" s="5"/>
      <c r="D854" s="5"/>
      <c r="E854" s="4"/>
      <c r="F854" s="7" t="s">
        <v>3</v>
      </c>
    </row>
    <row r="855" spans="1:6" x14ac:dyDescent="0.3">
      <c r="A855" s="2"/>
      <c r="B855" s="37" t="s">
        <v>967</v>
      </c>
      <c r="C855" s="3"/>
      <c r="D855" s="3"/>
      <c r="E855" s="2"/>
      <c r="F855" s="3"/>
    </row>
    <row r="856" spans="1:6" x14ac:dyDescent="0.3">
      <c r="A856" s="2"/>
      <c r="B856" s="3"/>
      <c r="C856" s="3"/>
      <c r="D856" s="3"/>
      <c r="E856" s="2"/>
      <c r="F856" s="3"/>
    </row>
    <row r="857" spans="1:6" ht="15.6" x14ac:dyDescent="0.3">
      <c r="A857" s="2"/>
      <c r="B857" s="38" t="s">
        <v>968</v>
      </c>
      <c r="C857" s="3"/>
      <c r="D857" s="3"/>
      <c r="E857" s="2"/>
      <c r="F857" s="39"/>
    </row>
    <row r="858" spans="1:6" x14ac:dyDescent="0.3">
      <c r="A858" s="2"/>
      <c r="B858" s="3"/>
      <c r="C858" s="3"/>
      <c r="D858" s="3"/>
      <c r="E858" s="2"/>
      <c r="F858" s="3"/>
    </row>
    <row r="859" spans="1:6" x14ac:dyDescent="0.3">
      <c r="A859" s="2"/>
      <c r="B859" s="23" t="s">
        <v>969</v>
      </c>
      <c r="C859" s="3"/>
      <c r="D859" s="3"/>
      <c r="E859" s="2"/>
      <c r="F859" s="39">
        <f>Bill4Page5</f>
        <v>0</v>
      </c>
    </row>
    <row r="860" spans="1:6" x14ac:dyDescent="0.3">
      <c r="A860" s="2"/>
      <c r="B860" s="3"/>
      <c r="C860" s="3"/>
      <c r="D860" s="3"/>
      <c r="E860" s="2"/>
      <c r="F860" s="3"/>
    </row>
    <row r="861" spans="1:6" x14ac:dyDescent="0.3">
      <c r="A861" s="2"/>
      <c r="B861" s="23" t="s">
        <v>970</v>
      </c>
      <c r="C861" s="3"/>
      <c r="D861" s="3"/>
      <c r="E861" s="2"/>
      <c r="F861" s="39">
        <f>Bill4Page8</f>
        <v>0</v>
      </c>
    </row>
    <row r="862" spans="1:6" x14ac:dyDescent="0.3">
      <c r="A862" s="2"/>
      <c r="B862" s="3"/>
      <c r="C862" s="3"/>
      <c r="D862" s="3"/>
      <c r="E862" s="2"/>
      <c r="F862" s="3"/>
    </row>
    <row r="863" spans="1:6" x14ac:dyDescent="0.3">
      <c r="A863" s="2"/>
      <c r="B863" s="23" t="s">
        <v>971</v>
      </c>
      <c r="C863" s="3"/>
      <c r="D863" s="3"/>
      <c r="E863" s="2"/>
      <c r="F863" s="39">
        <f>Bill4Page11</f>
        <v>0</v>
      </c>
    </row>
    <row r="864" spans="1:6" x14ac:dyDescent="0.3">
      <c r="A864" s="2"/>
      <c r="B864" s="3"/>
      <c r="C864" s="3"/>
      <c r="D864" s="3"/>
      <c r="E864" s="2"/>
      <c r="F864" s="3"/>
    </row>
    <row r="865" spans="1:6" x14ac:dyDescent="0.3">
      <c r="A865" s="2"/>
      <c r="B865" s="23" t="s">
        <v>972</v>
      </c>
      <c r="C865" s="3"/>
      <c r="D865" s="3"/>
      <c r="E865" s="2"/>
      <c r="F865" s="39">
        <f>Bill4Page12</f>
        <v>0</v>
      </c>
    </row>
    <row r="866" spans="1:6" x14ac:dyDescent="0.3">
      <c r="A866" s="2"/>
      <c r="B866" s="3"/>
      <c r="C866" s="3"/>
      <c r="D866" s="3"/>
      <c r="E866" s="2"/>
      <c r="F866" s="3"/>
    </row>
    <row r="867" spans="1:6" x14ac:dyDescent="0.3">
      <c r="A867" s="2"/>
      <c r="B867" s="23" t="s">
        <v>973</v>
      </c>
      <c r="C867" s="3"/>
      <c r="D867" s="3"/>
      <c r="E867" s="2"/>
      <c r="F867" s="39">
        <f>Bill4Page16</f>
        <v>0</v>
      </c>
    </row>
    <row r="868" spans="1:6" x14ac:dyDescent="0.3">
      <c r="A868" s="2"/>
      <c r="B868" s="3"/>
      <c r="C868" s="3"/>
      <c r="D868" s="3"/>
      <c r="E868" s="2"/>
      <c r="F868" s="3"/>
    </row>
    <row r="869" spans="1:6" x14ac:dyDescent="0.3">
      <c r="A869" s="2"/>
      <c r="B869" s="23" t="s">
        <v>974</v>
      </c>
      <c r="C869" s="3"/>
      <c r="D869" s="3"/>
      <c r="E869" s="2"/>
      <c r="F869" s="39">
        <f>Bill4Page17</f>
        <v>0</v>
      </c>
    </row>
    <row r="870" spans="1:6" x14ac:dyDescent="0.3">
      <c r="A870" s="2"/>
      <c r="B870" s="3"/>
      <c r="C870" s="3"/>
      <c r="D870" s="3"/>
      <c r="E870" s="2"/>
      <c r="F870" s="3"/>
    </row>
    <row r="871" spans="1:6" x14ac:dyDescent="0.3">
      <c r="A871" s="2"/>
      <c r="B871" s="23" t="s">
        <v>975</v>
      </c>
      <c r="C871" s="3"/>
      <c r="D871" s="3"/>
      <c r="E871" s="2"/>
      <c r="F871" s="39">
        <f>Bill4Page20</f>
        <v>0</v>
      </c>
    </row>
    <row r="872" spans="1:6" x14ac:dyDescent="0.3">
      <c r="A872" s="2"/>
      <c r="B872" s="3"/>
      <c r="C872" s="3"/>
      <c r="D872" s="3"/>
      <c r="E872" s="2"/>
      <c r="F872" s="3"/>
    </row>
    <row r="873" spans="1:6" x14ac:dyDescent="0.3">
      <c r="A873" s="2"/>
      <c r="B873" s="23" t="s">
        <v>976</v>
      </c>
      <c r="C873" s="3"/>
      <c r="D873" s="3"/>
      <c r="E873" s="2"/>
      <c r="F873" s="39">
        <f>Bill4Page23</f>
        <v>0</v>
      </c>
    </row>
    <row r="874" spans="1:6" ht="370.5" customHeight="1" x14ac:dyDescent="0.3">
      <c r="A874" s="2"/>
      <c r="B874" s="3"/>
      <c r="C874" s="3"/>
      <c r="D874" s="3"/>
      <c r="E874" s="2"/>
      <c r="F874" s="3"/>
    </row>
    <row r="875" spans="1:6" ht="12.75" customHeight="1" x14ac:dyDescent="0.3">
      <c r="E875" s="33" t="s">
        <v>977</v>
      </c>
      <c r="F875" s="34">
        <f>SUM(F857:F874)</f>
        <v>0</v>
      </c>
    </row>
    <row r="876" spans="1:6" ht="12.75" customHeight="1" x14ac:dyDescent="0.3"/>
    <row r="877" spans="1:6" ht="12.75" customHeight="1" x14ac:dyDescent="0.3">
      <c r="A877" s="35" t="s">
        <v>978</v>
      </c>
    </row>
    <row r="878" spans="1:6" ht="12.75" customHeight="1" x14ac:dyDescent="0.3">
      <c r="A878" s="36" t="s">
        <v>3</v>
      </c>
    </row>
  </sheetData>
  <sheetProtection algorithmName="SHA-512" hashValue="ZfJM/RvVr7HgvZ2mBA1yCU9SmJ/A0oXeLPomcIWUZajoYpvLk8vzP8a1cdTCfqzpfqZDB8TtNwZg26yFwtCBDA==" saltValue="n7YnqMC/xaOfHdBohYPmtw==" spinCount="100000" sheet="1" objects="1" scenarios="1"/>
  <printOptions horizontalCentered="1"/>
  <pageMargins left="0" right="0" top="0.51181102362204722" bottom="0" header="0.3" footer="0.3"/>
  <pageSetup paperSize="9" orientation="portrait" r:id="rId1"/>
  <rowBreaks count="23" manualBreakCount="23">
    <brk id="48" max="16383" man="1"/>
    <brk id="99" max="16383" man="1"/>
    <brk id="147" max="16383" man="1"/>
    <brk id="171" max="16383" man="1"/>
    <brk id="193" max="16383" man="1"/>
    <brk id="239" max="16383" man="1"/>
    <brk id="256" max="16383" man="1"/>
    <brk id="274" max="16383" man="1"/>
    <brk id="326" max="16383" man="1"/>
    <brk id="356" max="16383" man="1"/>
    <brk id="374" max="16383" man="1"/>
    <brk id="420" max="16383" man="1"/>
    <brk id="470" max="16383" man="1"/>
    <brk id="518" max="16383" man="1"/>
    <brk id="569" max="16383" man="1"/>
    <brk id="589" max="16383" man="1"/>
    <brk id="632" max="16383" man="1"/>
    <brk id="683" max="16383" man="1"/>
    <brk id="710" max="16383" man="1"/>
    <brk id="728" max="16383" man="1"/>
    <brk id="780" max="16383" man="1"/>
    <brk id="831" max="16383" man="1"/>
    <brk id="84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F973D-9759-4039-BEBC-B40CF137BEB2}">
  <dimension ref="A1:F145"/>
  <sheetViews>
    <sheetView view="pageBreakPreview" topLeftCell="A4" zoomScaleNormal="100" workbookViewId="0">
      <selection activeCell="H33" sqref="H33"/>
    </sheetView>
  </sheetViews>
  <sheetFormatPr defaultColWidth="11.44140625" defaultRowHeight="15" customHeight="1" x14ac:dyDescent="0.25"/>
  <cols>
    <col min="1" max="1" width="6.109375" style="40" customWidth="1"/>
    <col min="2" max="2" width="6.5546875" style="41" customWidth="1"/>
    <col min="3" max="3" width="64.109375" style="41" customWidth="1"/>
    <col min="4" max="4" width="10.33203125" style="69" customWidth="1"/>
    <col min="5" max="5" width="16.88671875" style="40" customWidth="1"/>
    <col min="6" max="6" width="6.33203125" style="42" customWidth="1"/>
    <col min="7" max="256" width="11.44140625" style="41"/>
    <col min="257" max="257" width="6.109375" style="41" customWidth="1"/>
    <col min="258" max="258" width="6.5546875" style="41" customWidth="1"/>
    <col min="259" max="259" width="64.109375" style="41" customWidth="1"/>
    <col min="260" max="260" width="10.33203125" style="41" customWidth="1"/>
    <col min="261" max="261" width="16.88671875" style="41" customWidth="1"/>
    <col min="262" max="262" width="6.33203125" style="41" customWidth="1"/>
    <col min="263" max="512" width="11.44140625" style="41"/>
    <col min="513" max="513" width="6.109375" style="41" customWidth="1"/>
    <col min="514" max="514" width="6.5546875" style="41" customWidth="1"/>
    <col min="515" max="515" width="64.109375" style="41" customWidth="1"/>
    <col min="516" max="516" width="10.33203125" style="41" customWidth="1"/>
    <col min="517" max="517" width="16.88671875" style="41" customWidth="1"/>
    <col min="518" max="518" width="6.33203125" style="41" customWidth="1"/>
    <col min="519" max="768" width="11.44140625" style="41"/>
    <col min="769" max="769" width="6.109375" style="41" customWidth="1"/>
    <col min="770" max="770" width="6.5546875" style="41" customWidth="1"/>
    <col min="771" max="771" width="64.109375" style="41" customWidth="1"/>
    <col min="772" max="772" width="10.33203125" style="41" customWidth="1"/>
    <col min="773" max="773" width="16.88671875" style="41" customWidth="1"/>
    <col min="774" max="774" width="6.33203125" style="41" customWidth="1"/>
    <col min="775" max="1024" width="11.44140625" style="41"/>
    <col min="1025" max="1025" width="6.109375" style="41" customWidth="1"/>
    <col min="1026" max="1026" width="6.5546875" style="41" customWidth="1"/>
    <col min="1027" max="1027" width="64.109375" style="41" customWidth="1"/>
    <col min="1028" max="1028" width="10.33203125" style="41" customWidth="1"/>
    <col min="1029" max="1029" width="16.88671875" style="41" customWidth="1"/>
    <col min="1030" max="1030" width="6.33203125" style="41" customWidth="1"/>
    <col min="1031" max="1280" width="11.44140625" style="41"/>
    <col min="1281" max="1281" width="6.109375" style="41" customWidth="1"/>
    <col min="1282" max="1282" width="6.5546875" style="41" customWidth="1"/>
    <col min="1283" max="1283" width="64.109375" style="41" customWidth="1"/>
    <col min="1284" max="1284" width="10.33203125" style="41" customWidth="1"/>
    <col min="1285" max="1285" width="16.88671875" style="41" customWidth="1"/>
    <col min="1286" max="1286" width="6.33203125" style="41" customWidth="1"/>
    <col min="1287" max="1536" width="11.44140625" style="41"/>
    <col min="1537" max="1537" width="6.109375" style="41" customWidth="1"/>
    <col min="1538" max="1538" width="6.5546875" style="41" customWidth="1"/>
    <col min="1539" max="1539" width="64.109375" style="41" customWidth="1"/>
    <col min="1540" max="1540" width="10.33203125" style="41" customWidth="1"/>
    <col min="1541" max="1541" width="16.88671875" style="41" customWidth="1"/>
    <col min="1542" max="1542" width="6.33203125" style="41" customWidth="1"/>
    <col min="1543" max="1792" width="11.44140625" style="41"/>
    <col min="1793" max="1793" width="6.109375" style="41" customWidth="1"/>
    <col min="1794" max="1794" width="6.5546875" style="41" customWidth="1"/>
    <col min="1795" max="1795" width="64.109375" style="41" customWidth="1"/>
    <col min="1796" max="1796" width="10.33203125" style="41" customWidth="1"/>
    <col min="1797" max="1797" width="16.88671875" style="41" customWidth="1"/>
    <col min="1798" max="1798" width="6.33203125" style="41" customWidth="1"/>
    <col min="1799" max="2048" width="11.44140625" style="41"/>
    <col min="2049" max="2049" width="6.109375" style="41" customWidth="1"/>
    <col min="2050" max="2050" width="6.5546875" style="41" customWidth="1"/>
    <col min="2051" max="2051" width="64.109375" style="41" customWidth="1"/>
    <col min="2052" max="2052" width="10.33203125" style="41" customWidth="1"/>
    <col min="2053" max="2053" width="16.88671875" style="41" customWidth="1"/>
    <col min="2054" max="2054" width="6.33203125" style="41" customWidth="1"/>
    <col min="2055" max="2304" width="11.44140625" style="41"/>
    <col min="2305" max="2305" width="6.109375" style="41" customWidth="1"/>
    <col min="2306" max="2306" width="6.5546875" style="41" customWidth="1"/>
    <col min="2307" max="2307" width="64.109375" style="41" customWidth="1"/>
    <col min="2308" max="2308" width="10.33203125" style="41" customWidth="1"/>
    <col min="2309" max="2309" width="16.88671875" style="41" customWidth="1"/>
    <col min="2310" max="2310" width="6.33203125" style="41" customWidth="1"/>
    <col min="2311" max="2560" width="11.44140625" style="41"/>
    <col min="2561" max="2561" width="6.109375" style="41" customWidth="1"/>
    <col min="2562" max="2562" width="6.5546875" style="41" customWidth="1"/>
    <col min="2563" max="2563" width="64.109375" style="41" customWidth="1"/>
    <col min="2564" max="2564" width="10.33203125" style="41" customWidth="1"/>
    <col min="2565" max="2565" width="16.88671875" style="41" customWidth="1"/>
    <col min="2566" max="2566" width="6.33203125" style="41" customWidth="1"/>
    <col min="2567" max="2816" width="11.44140625" style="41"/>
    <col min="2817" max="2817" width="6.109375" style="41" customWidth="1"/>
    <col min="2818" max="2818" width="6.5546875" style="41" customWidth="1"/>
    <col min="2819" max="2819" width="64.109375" style="41" customWidth="1"/>
    <col min="2820" max="2820" width="10.33203125" style="41" customWidth="1"/>
    <col min="2821" max="2821" width="16.88671875" style="41" customWidth="1"/>
    <col min="2822" max="2822" width="6.33203125" style="41" customWidth="1"/>
    <col min="2823" max="3072" width="11.44140625" style="41"/>
    <col min="3073" max="3073" width="6.109375" style="41" customWidth="1"/>
    <col min="3074" max="3074" width="6.5546875" style="41" customWidth="1"/>
    <col min="3075" max="3075" width="64.109375" style="41" customWidth="1"/>
    <col min="3076" max="3076" width="10.33203125" style="41" customWidth="1"/>
    <col min="3077" max="3077" width="16.88671875" style="41" customWidth="1"/>
    <col min="3078" max="3078" width="6.33203125" style="41" customWidth="1"/>
    <col min="3079" max="3328" width="11.44140625" style="41"/>
    <col min="3329" max="3329" width="6.109375" style="41" customWidth="1"/>
    <col min="3330" max="3330" width="6.5546875" style="41" customWidth="1"/>
    <col min="3331" max="3331" width="64.109375" style="41" customWidth="1"/>
    <col min="3332" max="3332" width="10.33203125" style="41" customWidth="1"/>
    <col min="3333" max="3333" width="16.88671875" style="41" customWidth="1"/>
    <col min="3334" max="3334" width="6.33203125" style="41" customWidth="1"/>
    <col min="3335" max="3584" width="11.44140625" style="41"/>
    <col min="3585" max="3585" width="6.109375" style="41" customWidth="1"/>
    <col min="3586" max="3586" width="6.5546875" style="41" customWidth="1"/>
    <col min="3587" max="3587" width="64.109375" style="41" customWidth="1"/>
    <col min="3588" max="3588" width="10.33203125" style="41" customWidth="1"/>
    <col min="3589" max="3589" width="16.88671875" style="41" customWidth="1"/>
    <col min="3590" max="3590" width="6.33203125" style="41" customWidth="1"/>
    <col min="3591" max="3840" width="11.44140625" style="41"/>
    <col min="3841" max="3841" width="6.109375" style="41" customWidth="1"/>
    <col min="3842" max="3842" width="6.5546875" style="41" customWidth="1"/>
    <col min="3843" max="3843" width="64.109375" style="41" customWidth="1"/>
    <col min="3844" max="3844" width="10.33203125" style="41" customWidth="1"/>
    <col min="3845" max="3845" width="16.88671875" style="41" customWidth="1"/>
    <col min="3846" max="3846" width="6.33203125" style="41" customWidth="1"/>
    <col min="3847" max="4096" width="11.44140625" style="41"/>
    <col min="4097" max="4097" width="6.109375" style="41" customWidth="1"/>
    <col min="4098" max="4098" width="6.5546875" style="41" customWidth="1"/>
    <col min="4099" max="4099" width="64.109375" style="41" customWidth="1"/>
    <col min="4100" max="4100" width="10.33203125" style="41" customWidth="1"/>
    <col min="4101" max="4101" width="16.88671875" style="41" customWidth="1"/>
    <col min="4102" max="4102" width="6.33203125" style="41" customWidth="1"/>
    <col min="4103" max="4352" width="11.44140625" style="41"/>
    <col min="4353" max="4353" width="6.109375" style="41" customWidth="1"/>
    <col min="4354" max="4354" width="6.5546875" style="41" customWidth="1"/>
    <col min="4355" max="4355" width="64.109375" style="41" customWidth="1"/>
    <col min="4356" max="4356" width="10.33203125" style="41" customWidth="1"/>
    <col min="4357" max="4357" width="16.88671875" style="41" customWidth="1"/>
    <col min="4358" max="4358" width="6.33203125" style="41" customWidth="1"/>
    <col min="4359" max="4608" width="11.44140625" style="41"/>
    <col min="4609" max="4609" width="6.109375" style="41" customWidth="1"/>
    <col min="4610" max="4610" width="6.5546875" style="41" customWidth="1"/>
    <col min="4611" max="4611" width="64.109375" style="41" customWidth="1"/>
    <col min="4612" max="4612" width="10.33203125" style="41" customWidth="1"/>
    <col min="4613" max="4613" width="16.88671875" style="41" customWidth="1"/>
    <col min="4614" max="4614" width="6.33203125" style="41" customWidth="1"/>
    <col min="4615" max="4864" width="11.44140625" style="41"/>
    <col min="4865" max="4865" width="6.109375" style="41" customWidth="1"/>
    <col min="4866" max="4866" width="6.5546875" style="41" customWidth="1"/>
    <col min="4867" max="4867" width="64.109375" style="41" customWidth="1"/>
    <col min="4868" max="4868" width="10.33203125" style="41" customWidth="1"/>
    <col min="4869" max="4869" width="16.88671875" style="41" customWidth="1"/>
    <col min="4870" max="4870" width="6.33203125" style="41" customWidth="1"/>
    <col min="4871" max="5120" width="11.44140625" style="41"/>
    <col min="5121" max="5121" width="6.109375" style="41" customWidth="1"/>
    <col min="5122" max="5122" width="6.5546875" style="41" customWidth="1"/>
    <col min="5123" max="5123" width="64.109375" style="41" customWidth="1"/>
    <col min="5124" max="5124" width="10.33203125" style="41" customWidth="1"/>
    <col min="5125" max="5125" width="16.88671875" style="41" customWidth="1"/>
    <col min="5126" max="5126" width="6.33203125" style="41" customWidth="1"/>
    <col min="5127" max="5376" width="11.44140625" style="41"/>
    <col min="5377" max="5377" width="6.109375" style="41" customWidth="1"/>
    <col min="5378" max="5378" width="6.5546875" style="41" customWidth="1"/>
    <col min="5379" max="5379" width="64.109375" style="41" customWidth="1"/>
    <col min="5380" max="5380" width="10.33203125" style="41" customWidth="1"/>
    <col min="5381" max="5381" width="16.88671875" style="41" customWidth="1"/>
    <col min="5382" max="5382" width="6.33203125" style="41" customWidth="1"/>
    <col min="5383" max="5632" width="11.44140625" style="41"/>
    <col min="5633" max="5633" width="6.109375" style="41" customWidth="1"/>
    <col min="5634" max="5634" width="6.5546875" style="41" customWidth="1"/>
    <col min="5635" max="5635" width="64.109375" style="41" customWidth="1"/>
    <col min="5636" max="5636" width="10.33203125" style="41" customWidth="1"/>
    <col min="5637" max="5637" width="16.88671875" style="41" customWidth="1"/>
    <col min="5638" max="5638" width="6.33203125" style="41" customWidth="1"/>
    <col min="5639" max="5888" width="11.44140625" style="41"/>
    <col min="5889" max="5889" width="6.109375" style="41" customWidth="1"/>
    <col min="5890" max="5890" width="6.5546875" style="41" customWidth="1"/>
    <col min="5891" max="5891" width="64.109375" style="41" customWidth="1"/>
    <col min="5892" max="5892" width="10.33203125" style="41" customWidth="1"/>
    <col min="5893" max="5893" width="16.88671875" style="41" customWidth="1"/>
    <col min="5894" max="5894" width="6.33203125" style="41" customWidth="1"/>
    <col min="5895" max="6144" width="11.44140625" style="41"/>
    <col min="6145" max="6145" width="6.109375" style="41" customWidth="1"/>
    <col min="6146" max="6146" width="6.5546875" style="41" customWidth="1"/>
    <col min="6147" max="6147" width="64.109375" style="41" customWidth="1"/>
    <col min="6148" max="6148" width="10.33203125" style="41" customWidth="1"/>
    <col min="6149" max="6149" width="16.88671875" style="41" customWidth="1"/>
    <col min="6150" max="6150" width="6.33203125" style="41" customWidth="1"/>
    <col min="6151" max="6400" width="11.44140625" style="41"/>
    <col min="6401" max="6401" width="6.109375" style="41" customWidth="1"/>
    <col min="6402" max="6402" width="6.5546875" style="41" customWidth="1"/>
    <col min="6403" max="6403" width="64.109375" style="41" customWidth="1"/>
    <col min="6404" max="6404" width="10.33203125" style="41" customWidth="1"/>
    <col min="6405" max="6405" width="16.88671875" style="41" customWidth="1"/>
    <col min="6406" max="6406" width="6.33203125" style="41" customWidth="1"/>
    <col min="6407" max="6656" width="11.44140625" style="41"/>
    <col min="6657" max="6657" width="6.109375" style="41" customWidth="1"/>
    <col min="6658" max="6658" width="6.5546875" style="41" customWidth="1"/>
    <col min="6659" max="6659" width="64.109375" style="41" customWidth="1"/>
    <col min="6660" max="6660" width="10.33203125" style="41" customWidth="1"/>
    <col min="6661" max="6661" width="16.88671875" style="41" customWidth="1"/>
    <col min="6662" max="6662" width="6.33203125" style="41" customWidth="1"/>
    <col min="6663" max="6912" width="11.44140625" style="41"/>
    <col min="6913" max="6913" width="6.109375" style="41" customWidth="1"/>
    <col min="6914" max="6914" width="6.5546875" style="41" customWidth="1"/>
    <col min="6915" max="6915" width="64.109375" style="41" customWidth="1"/>
    <col min="6916" max="6916" width="10.33203125" style="41" customWidth="1"/>
    <col min="6917" max="6917" width="16.88671875" style="41" customWidth="1"/>
    <col min="6918" max="6918" width="6.33203125" style="41" customWidth="1"/>
    <col min="6919" max="7168" width="11.44140625" style="41"/>
    <col min="7169" max="7169" width="6.109375" style="41" customWidth="1"/>
    <col min="7170" max="7170" width="6.5546875" style="41" customWidth="1"/>
    <col min="7171" max="7171" width="64.109375" style="41" customWidth="1"/>
    <col min="7172" max="7172" width="10.33203125" style="41" customWidth="1"/>
    <col min="7173" max="7173" width="16.88671875" style="41" customWidth="1"/>
    <col min="7174" max="7174" width="6.33203125" style="41" customWidth="1"/>
    <col min="7175" max="7424" width="11.44140625" style="41"/>
    <col min="7425" max="7425" width="6.109375" style="41" customWidth="1"/>
    <col min="7426" max="7426" width="6.5546875" style="41" customWidth="1"/>
    <col min="7427" max="7427" width="64.109375" style="41" customWidth="1"/>
    <col min="7428" max="7428" width="10.33203125" style="41" customWidth="1"/>
    <col min="7429" max="7429" width="16.88671875" style="41" customWidth="1"/>
    <col min="7430" max="7430" width="6.33203125" style="41" customWidth="1"/>
    <col min="7431" max="7680" width="11.44140625" style="41"/>
    <col min="7681" max="7681" width="6.109375" style="41" customWidth="1"/>
    <col min="7682" max="7682" width="6.5546875" style="41" customWidth="1"/>
    <col min="7683" max="7683" width="64.109375" style="41" customWidth="1"/>
    <col min="7684" max="7684" width="10.33203125" style="41" customWidth="1"/>
    <col min="7685" max="7685" width="16.88671875" style="41" customWidth="1"/>
    <col min="7686" max="7686" width="6.33203125" style="41" customWidth="1"/>
    <col min="7687" max="7936" width="11.44140625" style="41"/>
    <col min="7937" max="7937" width="6.109375" style="41" customWidth="1"/>
    <col min="7938" max="7938" width="6.5546875" style="41" customWidth="1"/>
    <col min="7939" max="7939" width="64.109375" style="41" customWidth="1"/>
    <col min="7940" max="7940" width="10.33203125" style="41" customWidth="1"/>
    <col min="7941" max="7941" width="16.88671875" style="41" customWidth="1"/>
    <col min="7942" max="7942" width="6.33203125" style="41" customWidth="1"/>
    <col min="7943" max="8192" width="11.44140625" style="41"/>
    <col min="8193" max="8193" width="6.109375" style="41" customWidth="1"/>
    <col min="8194" max="8194" width="6.5546875" style="41" customWidth="1"/>
    <col min="8195" max="8195" width="64.109375" style="41" customWidth="1"/>
    <col min="8196" max="8196" width="10.33203125" style="41" customWidth="1"/>
    <col min="8197" max="8197" width="16.88671875" style="41" customWidth="1"/>
    <col min="8198" max="8198" width="6.33203125" style="41" customWidth="1"/>
    <col min="8199" max="8448" width="11.44140625" style="41"/>
    <col min="8449" max="8449" width="6.109375" style="41" customWidth="1"/>
    <col min="8450" max="8450" width="6.5546875" style="41" customWidth="1"/>
    <col min="8451" max="8451" width="64.109375" style="41" customWidth="1"/>
    <col min="8452" max="8452" width="10.33203125" style="41" customWidth="1"/>
    <col min="8453" max="8453" width="16.88671875" style="41" customWidth="1"/>
    <col min="8454" max="8454" width="6.33203125" style="41" customWidth="1"/>
    <col min="8455" max="8704" width="11.44140625" style="41"/>
    <col min="8705" max="8705" width="6.109375" style="41" customWidth="1"/>
    <col min="8706" max="8706" width="6.5546875" style="41" customWidth="1"/>
    <col min="8707" max="8707" width="64.109375" style="41" customWidth="1"/>
    <col min="8708" max="8708" width="10.33203125" style="41" customWidth="1"/>
    <col min="8709" max="8709" width="16.88671875" style="41" customWidth="1"/>
    <col min="8710" max="8710" width="6.33203125" style="41" customWidth="1"/>
    <col min="8711" max="8960" width="11.44140625" style="41"/>
    <col min="8961" max="8961" width="6.109375" style="41" customWidth="1"/>
    <col min="8962" max="8962" width="6.5546875" style="41" customWidth="1"/>
    <col min="8963" max="8963" width="64.109375" style="41" customWidth="1"/>
    <col min="8964" max="8964" width="10.33203125" style="41" customWidth="1"/>
    <col min="8965" max="8965" width="16.88671875" style="41" customWidth="1"/>
    <col min="8966" max="8966" width="6.33203125" style="41" customWidth="1"/>
    <col min="8967" max="9216" width="11.44140625" style="41"/>
    <col min="9217" max="9217" width="6.109375" style="41" customWidth="1"/>
    <col min="9218" max="9218" width="6.5546875" style="41" customWidth="1"/>
    <col min="9219" max="9219" width="64.109375" style="41" customWidth="1"/>
    <col min="9220" max="9220" width="10.33203125" style="41" customWidth="1"/>
    <col min="9221" max="9221" width="16.88671875" style="41" customWidth="1"/>
    <col min="9222" max="9222" width="6.33203125" style="41" customWidth="1"/>
    <col min="9223" max="9472" width="11.44140625" style="41"/>
    <col min="9473" max="9473" width="6.109375" style="41" customWidth="1"/>
    <col min="9474" max="9474" width="6.5546875" style="41" customWidth="1"/>
    <col min="9475" max="9475" width="64.109375" style="41" customWidth="1"/>
    <col min="9476" max="9476" width="10.33203125" style="41" customWidth="1"/>
    <col min="9477" max="9477" width="16.88671875" style="41" customWidth="1"/>
    <col min="9478" max="9478" width="6.33203125" style="41" customWidth="1"/>
    <col min="9479" max="9728" width="11.44140625" style="41"/>
    <col min="9729" max="9729" width="6.109375" style="41" customWidth="1"/>
    <col min="9730" max="9730" width="6.5546875" style="41" customWidth="1"/>
    <col min="9731" max="9731" width="64.109375" style="41" customWidth="1"/>
    <col min="9732" max="9732" width="10.33203125" style="41" customWidth="1"/>
    <col min="9733" max="9733" width="16.88671875" style="41" customWidth="1"/>
    <col min="9734" max="9734" width="6.33203125" style="41" customWidth="1"/>
    <col min="9735" max="9984" width="11.44140625" style="41"/>
    <col min="9985" max="9985" width="6.109375" style="41" customWidth="1"/>
    <col min="9986" max="9986" width="6.5546875" style="41" customWidth="1"/>
    <col min="9987" max="9987" width="64.109375" style="41" customWidth="1"/>
    <col min="9988" max="9988" width="10.33203125" style="41" customWidth="1"/>
    <col min="9989" max="9989" width="16.88671875" style="41" customWidth="1"/>
    <col min="9990" max="9990" width="6.33203125" style="41" customWidth="1"/>
    <col min="9991" max="10240" width="11.44140625" style="41"/>
    <col min="10241" max="10241" width="6.109375" style="41" customWidth="1"/>
    <col min="10242" max="10242" width="6.5546875" style="41" customWidth="1"/>
    <col min="10243" max="10243" width="64.109375" style="41" customWidth="1"/>
    <col min="10244" max="10244" width="10.33203125" style="41" customWidth="1"/>
    <col min="10245" max="10245" width="16.88671875" style="41" customWidth="1"/>
    <col min="10246" max="10246" width="6.33203125" style="41" customWidth="1"/>
    <col min="10247" max="10496" width="11.44140625" style="41"/>
    <col min="10497" max="10497" width="6.109375" style="41" customWidth="1"/>
    <col min="10498" max="10498" width="6.5546875" style="41" customWidth="1"/>
    <col min="10499" max="10499" width="64.109375" style="41" customWidth="1"/>
    <col min="10500" max="10500" width="10.33203125" style="41" customWidth="1"/>
    <col min="10501" max="10501" width="16.88671875" style="41" customWidth="1"/>
    <col min="10502" max="10502" width="6.33203125" style="41" customWidth="1"/>
    <col min="10503" max="10752" width="11.44140625" style="41"/>
    <col min="10753" max="10753" width="6.109375" style="41" customWidth="1"/>
    <col min="10754" max="10754" width="6.5546875" style="41" customWidth="1"/>
    <col min="10755" max="10755" width="64.109375" style="41" customWidth="1"/>
    <col min="10756" max="10756" width="10.33203125" style="41" customWidth="1"/>
    <col min="10757" max="10757" width="16.88671875" style="41" customWidth="1"/>
    <col min="10758" max="10758" width="6.33203125" style="41" customWidth="1"/>
    <col min="10759" max="11008" width="11.44140625" style="41"/>
    <col min="11009" max="11009" width="6.109375" style="41" customWidth="1"/>
    <col min="11010" max="11010" width="6.5546875" style="41" customWidth="1"/>
    <col min="11011" max="11011" width="64.109375" style="41" customWidth="1"/>
    <col min="11012" max="11012" width="10.33203125" style="41" customWidth="1"/>
    <col min="11013" max="11013" width="16.88671875" style="41" customWidth="1"/>
    <col min="11014" max="11014" width="6.33203125" style="41" customWidth="1"/>
    <col min="11015" max="11264" width="11.44140625" style="41"/>
    <col min="11265" max="11265" width="6.109375" style="41" customWidth="1"/>
    <col min="11266" max="11266" width="6.5546875" style="41" customWidth="1"/>
    <col min="11267" max="11267" width="64.109375" style="41" customWidth="1"/>
    <col min="11268" max="11268" width="10.33203125" style="41" customWidth="1"/>
    <col min="11269" max="11269" width="16.88671875" style="41" customWidth="1"/>
    <col min="11270" max="11270" width="6.33203125" style="41" customWidth="1"/>
    <col min="11271" max="11520" width="11.44140625" style="41"/>
    <col min="11521" max="11521" width="6.109375" style="41" customWidth="1"/>
    <col min="11522" max="11522" width="6.5546875" style="41" customWidth="1"/>
    <col min="11523" max="11523" width="64.109375" style="41" customWidth="1"/>
    <col min="11524" max="11524" width="10.33203125" style="41" customWidth="1"/>
    <col min="11525" max="11525" width="16.88671875" style="41" customWidth="1"/>
    <col min="11526" max="11526" width="6.33203125" style="41" customWidth="1"/>
    <col min="11527" max="11776" width="11.44140625" style="41"/>
    <col min="11777" max="11777" width="6.109375" style="41" customWidth="1"/>
    <col min="11778" max="11778" width="6.5546875" style="41" customWidth="1"/>
    <col min="11779" max="11779" width="64.109375" style="41" customWidth="1"/>
    <col min="11780" max="11780" width="10.33203125" style="41" customWidth="1"/>
    <col min="11781" max="11781" width="16.88671875" style="41" customWidth="1"/>
    <col min="11782" max="11782" width="6.33203125" style="41" customWidth="1"/>
    <col min="11783" max="12032" width="11.44140625" style="41"/>
    <col min="12033" max="12033" width="6.109375" style="41" customWidth="1"/>
    <col min="12034" max="12034" width="6.5546875" style="41" customWidth="1"/>
    <col min="12035" max="12035" width="64.109375" style="41" customWidth="1"/>
    <col min="12036" max="12036" width="10.33203125" style="41" customWidth="1"/>
    <col min="12037" max="12037" width="16.88671875" style="41" customWidth="1"/>
    <col min="12038" max="12038" width="6.33203125" style="41" customWidth="1"/>
    <col min="12039" max="12288" width="11.44140625" style="41"/>
    <col min="12289" max="12289" width="6.109375" style="41" customWidth="1"/>
    <col min="12290" max="12290" width="6.5546875" style="41" customWidth="1"/>
    <col min="12291" max="12291" width="64.109375" style="41" customWidth="1"/>
    <col min="12292" max="12292" width="10.33203125" style="41" customWidth="1"/>
    <col min="12293" max="12293" width="16.88671875" style="41" customWidth="1"/>
    <col min="12294" max="12294" width="6.33203125" style="41" customWidth="1"/>
    <col min="12295" max="12544" width="11.44140625" style="41"/>
    <col min="12545" max="12545" width="6.109375" style="41" customWidth="1"/>
    <col min="12546" max="12546" width="6.5546875" style="41" customWidth="1"/>
    <col min="12547" max="12547" width="64.109375" style="41" customWidth="1"/>
    <col min="12548" max="12548" width="10.33203125" style="41" customWidth="1"/>
    <col min="12549" max="12549" width="16.88671875" style="41" customWidth="1"/>
    <col min="12550" max="12550" width="6.33203125" style="41" customWidth="1"/>
    <col min="12551" max="12800" width="11.44140625" style="41"/>
    <col min="12801" max="12801" width="6.109375" style="41" customWidth="1"/>
    <col min="12802" max="12802" width="6.5546875" style="41" customWidth="1"/>
    <col min="12803" max="12803" width="64.109375" style="41" customWidth="1"/>
    <col min="12804" max="12804" width="10.33203125" style="41" customWidth="1"/>
    <col min="12805" max="12805" width="16.88671875" style="41" customWidth="1"/>
    <col min="12806" max="12806" width="6.33203125" style="41" customWidth="1"/>
    <col min="12807" max="13056" width="11.44140625" style="41"/>
    <col min="13057" max="13057" width="6.109375" style="41" customWidth="1"/>
    <col min="13058" max="13058" width="6.5546875" style="41" customWidth="1"/>
    <col min="13059" max="13059" width="64.109375" style="41" customWidth="1"/>
    <col min="13060" max="13060" width="10.33203125" style="41" customWidth="1"/>
    <col min="13061" max="13061" width="16.88671875" style="41" customWidth="1"/>
    <col min="13062" max="13062" width="6.33203125" style="41" customWidth="1"/>
    <col min="13063" max="13312" width="11.44140625" style="41"/>
    <col min="13313" max="13313" width="6.109375" style="41" customWidth="1"/>
    <col min="13314" max="13314" width="6.5546875" style="41" customWidth="1"/>
    <col min="13315" max="13315" width="64.109375" style="41" customWidth="1"/>
    <col min="13316" max="13316" width="10.33203125" style="41" customWidth="1"/>
    <col min="13317" max="13317" width="16.88671875" style="41" customWidth="1"/>
    <col min="13318" max="13318" width="6.33203125" style="41" customWidth="1"/>
    <col min="13319" max="13568" width="11.44140625" style="41"/>
    <col min="13569" max="13569" width="6.109375" style="41" customWidth="1"/>
    <col min="13570" max="13570" width="6.5546875" style="41" customWidth="1"/>
    <col min="13571" max="13571" width="64.109375" style="41" customWidth="1"/>
    <col min="13572" max="13572" width="10.33203125" style="41" customWidth="1"/>
    <col min="13573" max="13573" width="16.88671875" style="41" customWidth="1"/>
    <col min="13574" max="13574" width="6.33203125" style="41" customWidth="1"/>
    <col min="13575" max="13824" width="11.44140625" style="41"/>
    <col min="13825" max="13825" width="6.109375" style="41" customWidth="1"/>
    <col min="13826" max="13826" width="6.5546875" style="41" customWidth="1"/>
    <col min="13827" max="13827" width="64.109375" style="41" customWidth="1"/>
    <col min="13828" max="13828" width="10.33203125" style="41" customWidth="1"/>
    <col min="13829" max="13829" width="16.88671875" style="41" customWidth="1"/>
    <col min="13830" max="13830" width="6.33203125" style="41" customWidth="1"/>
    <col min="13831" max="14080" width="11.44140625" style="41"/>
    <col min="14081" max="14081" width="6.109375" style="41" customWidth="1"/>
    <col min="14082" max="14082" width="6.5546875" style="41" customWidth="1"/>
    <col min="14083" max="14083" width="64.109375" style="41" customWidth="1"/>
    <col min="14084" max="14084" width="10.33203125" style="41" customWidth="1"/>
    <col min="14085" max="14085" width="16.88671875" style="41" customWidth="1"/>
    <col min="14086" max="14086" width="6.33203125" style="41" customWidth="1"/>
    <col min="14087" max="14336" width="11.44140625" style="41"/>
    <col min="14337" max="14337" width="6.109375" style="41" customWidth="1"/>
    <col min="14338" max="14338" width="6.5546875" style="41" customWidth="1"/>
    <col min="14339" max="14339" width="64.109375" style="41" customWidth="1"/>
    <col min="14340" max="14340" width="10.33203125" style="41" customWidth="1"/>
    <col min="14341" max="14341" width="16.88671875" style="41" customWidth="1"/>
    <col min="14342" max="14342" width="6.33203125" style="41" customWidth="1"/>
    <col min="14343" max="14592" width="11.44140625" style="41"/>
    <col min="14593" max="14593" width="6.109375" style="41" customWidth="1"/>
    <col min="14594" max="14594" width="6.5546875" style="41" customWidth="1"/>
    <col min="14595" max="14595" width="64.109375" style="41" customWidth="1"/>
    <col min="14596" max="14596" width="10.33203125" style="41" customWidth="1"/>
    <col min="14597" max="14597" width="16.88671875" style="41" customWidth="1"/>
    <col min="14598" max="14598" width="6.33203125" style="41" customWidth="1"/>
    <col min="14599" max="14848" width="11.44140625" style="41"/>
    <col min="14849" max="14849" width="6.109375" style="41" customWidth="1"/>
    <col min="14850" max="14850" width="6.5546875" style="41" customWidth="1"/>
    <col min="14851" max="14851" width="64.109375" style="41" customWidth="1"/>
    <col min="14852" max="14852" width="10.33203125" style="41" customWidth="1"/>
    <col min="14853" max="14853" width="16.88671875" style="41" customWidth="1"/>
    <col min="14854" max="14854" width="6.33203125" style="41" customWidth="1"/>
    <col min="14855" max="15104" width="11.44140625" style="41"/>
    <col min="15105" max="15105" width="6.109375" style="41" customWidth="1"/>
    <col min="15106" max="15106" width="6.5546875" style="41" customWidth="1"/>
    <col min="15107" max="15107" width="64.109375" style="41" customWidth="1"/>
    <col min="15108" max="15108" width="10.33203125" style="41" customWidth="1"/>
    <col min="15109" max="15109" width="16.88671875" style="41" customWidth="1"/>
    <col min="15110" max="15110" width="6.33203125" style="41" customWidth="1"/>
    <col min="15111" max="15360" width="11.44140625" style="41"/>
    <col min="15361" max="15361" width="6.109375" style="41" customWidth="1"/>
    <col min="15362" max="15362" width="6.5546875" style="41" customWidth="1"/>
    <col min="15363" max="15363" width="64.109375" style="41" customWidth="1"/>
    <col min="15364" max="15364" width="10.33203125" style="41" customWidth="1"/>
    <col min="15365" max="15365" width="16.88671875" style="41" customWidth="1"/>
    <col min="15366" max="15366" width="6.33203125" style="41" customWidth="1"/>
    <col min="15367" max="15616" width="11.44140625" style="41"/>
    <col min="15617" max="15617" width="6.109375" style="41" customWidth="1"/>
    <col min="15618" max="15618" width="6.5546875" style="41" customWidth="1"/>
    <col min="15619" max="15619" width="64.109375" style="41" customWidth="1"/>
    <col min="15620" max="15620" width="10.33203125" style="41" customWidth="1"/>
    <col min="15621" max="15621" width="16.88671875" style="41" customWidth="1"/>
    <col min="15622" max="15622" width="6.33203125" style="41" customWidth="1"/>
    <col min="15623" max="15872" width="11.44140625" style="41"/>
    <col min="15873" max="15873" width="6.109375" style="41" customWidth="1"/>
    <col min="15874" max="15874" width="6.5546875" style="41" customWidth="1"/>
    <col min="15875" max="15875" width="64.109375" style="41" customWidth="1"/>
    <col min="15876" max="15876" width="10.33203125" style="41" customWidth="1"/>
    <col min="15877" max="15877" width="16.88671875" style="41" customWidth="1"/>
    <col min="15878" max="15878" width="6.33203125" style="41" customWidth="1"/>
    <col min="15879" max="16128" width="11.44140625" style="41"/>
    <col min="16129" max="16129" width="6.109375" style="41" customWidth="1"/>
    <col min="16130" max="16130" width="6.5546875" style="41" customWidth="1"/>
    <col min="16131" max="16131" width="64.109375" style="41" customWidth="1"/>
    <col min="16132" max="16132" width="10.33203125" style="41" customWidth="1"/>
    <col min="16133" max="16133" width="16.88671875" style="41" customWidth="1"/>
    <col min="16134" max="16134" width="6.33203125" style="41" customWidth="1"/>
    <col min="16135" max="16384" width="11.44140625" style="41"/>
  </cols>
  <sheetData>
    <row r="1" spans="1:5" ht="15" customHeight="1" x14ac:dyDescent="0.25">
      <c r="D1" s="40"/>
    </row>
    <row r="2" spans="1:5" ht="15" customHeight="1" x14ac:dyDescent="0.25">
      <c r="D2" s="40"/>
    </row>
    <row r="3" spans="1:5" ht="15" customHeight="1" x14ac:dyDescent="0.25">
      <c r="D3" s="40"/>
    </row>
    <row r="4" spans="1:5" ht="15" customHeight="1" x14ac:dyDescent="0.25">
      <c r="D4" s="40"/>
    </row>
    <row r="5" spans="1:5" ht="15" customHeight="1" x14ac:dyDescent="0.25">
      <c r="D5" s="40"/>
    </row>
    <row r="6" spans="1:5" ht="15" customHeight="1" x14ac:dyDescent="0.3">
      <c r="C6" s="43" t="s">
        <v>979</v>
      </c>
      <c r="D6" s="40"/>
    </row>
    <row r="7" spans="1:5" ht="15" customHeight="1" x14ac:dyDescent="0.25">
      <c r="A7" s="44"/>
      <c r="B7" s="45"/>
      <c r="D7" s="40"/>
      <c r="E7" s="46"/>
    </row>
    <row r="8" spans="1:5" ht="15" customHeight="1" x14ac:dyDescent="0.25">
      <c r="B8" s="47"/>
      <c r="C8" s="48" t="s">
        <v>980</v>
      </c>
      <c r="D8" s="48"/>
      <c r="E8" s="49"/>
    </row>
    <row r="9" spans="1:5" ht="15" customHeight="1" x14ac:dyDescent="0.25">
      <c r="B9" s="47"/>
      <c r="C9" s="45"/>
      <c r="D9" s="40"/>
      <c r="E9" s="49"/>
    </row>
    <row r="10" spans="1:5" ht="15" customHeight="1" x14ac:dyDescent="0.25">
      <c r="B10" s="45"/>
      <c r="C10" s="121" t="s">
        <v>981</v>
      </c>
      <c r="D10" s="40"/>
      <c r="E10" s="49"/>
    </row>
    <row r="11" spans="1:5" ht="15" customHeight="1" x14ac:dyDescent="0.25">
      <c r="B11" s="51"/>
      <c r="C11" s="121"/>
      <c r="D11" s="52"/>
      <c r="E11" s="49"/>
    </row>
    <row r="12" spans="1:5" ht="15" customHeight="1" x14ac:dyDescent="0.3">
      <c r="B12" s="51"/>
      <c r="C12" s="50"/>
      <c r="D12" s="52"/>
      <c r="E12" s="49"/>
    </row>
    <row r="13" spans="1:5" ht="15" customHeight="1" x14ac:dyDescent="0.25">
      <c r="B13" s="51"/>
      <c r="C13" s="48" t="s">
        <v>982</v>
      </c>
      <c r="D13" s="52"/>
      <c r="E13" s="49"/>
    </row>
    <row r="14" spans="1:5" ht="15" customHeight="1" x14ac:dyDescent="0.25">
      <c r="B14" s="51"/>
      <c r="C14" s="48"/>
      <c r="D14" s="52"/>
      <c r="E14" s="49"/>
    </row>
    <row r="15" spans="1:5" ht="15" customHeight="1" x14ac:dyDescent="0.25">
      <c r="B15" s="51"/>
      <c r="C15" s="44" t="s">
        <v>983</v>
      </c>
      <c r="D15" s="52"/>
      <c r="E15" s="49"/>
    </row>
    <row r="16" spans="1:5" ht="15" customHeight="1" x14ac:dyDescent="0.25">
      <c r="B16" s="51"/>
      <c r="D16" s="52"/>
      <c r="E16" s="49"/>
    </row>
    <row r="17" spans="1:6" ht="15" customHeight="1" x14ac:dyDescent="0.25">
      <c r="B17" s="51"/>
      <c r="C17" s="48" t="s">
        <v>980</v>
      </c>
      <c r="D17" s="52"/>
      <c r="E17" s="49"/>
    </row>
    <row r="18" spans="1:6" ht="15" customHeight="1" x14ac:dyDescent="0.25">
      <c r="B18" s="51"/>
      <c r="C18" s="48"/>
      <c r="D18" s="52"/>
      <c r="E18" s="49"/>
    </row>
    <row r="19" spans="1:6" ht="15" customHeight="1" x14ac:dyDescent="0.3">
      <c r="B19" s="53"/>
      <c r="C19" s="43" t="s">
        <v>984</v>
      </c>
      <c r="D19" s="40"/>
      <c r="E19" s="49"/>
    </row>
    <row r="20" spans="1:6" ht="15" customHeight="1" x14ac:dyDescent="0.25">
      <c r="B20" s="53"/>
      <c r="C20" s="44"/>
      <c r="D20" s="40"/>
      <c r="E20" s="49"/>
    </row>
    <row r="21" spans="1:6" ht="15" customHeight="1" x14ac:dyDescent="0.25">
      <c r="B21" s="47"/>
      <c r="C21" s="44" t="s">
        <v>985</v>
      </c>
      <c r="D21" s="40"/>
      <c r="E21" s="49"/>
    </row>
    <row r="22" spans="1:6" ht="15" customHeight="1" x14ac:dyDescent="0.25">
      <c r="B22" s="47"/>
      <c r="C22" s="44"/>
      <c r="D22" s="40"/>
      <c r="E22" s="49"/>
    </row>
    <row r="23" spans="1:6" ht="15" customHeight="1" x14ac:dyDescent="0.25">
      <c r="A23" s="52"/>
      <c r="B23" s="54"/>
      <c r="C23" s="55"/>
      <c r="D23" s="56" t="s">
        <v>986</v>
      </c>
      <c r="E23" s="44" t="s">
        <v>987</v>
      </c>
      <c r="F23" s="57"/>
    </row>
    <row r="24" spans="1:6" ht="15" customHeight="1" x14ac:dyDescent="0.25">
      <c r="B24" s="47"/>
      <c r="C24" s="58"/>
      <c r="D24" s="59"/>
      <c r="E24" s="60"/>
    </row>
    <row r="25" spans="1:6" ht="15" customHeight="1" x14ac:dyDescent="0.25">
      <c r="B25" s="47"/>
      <c r="C25" s="58" t="s">
        <v>988</v>
      </c>
      <c r="D25" s="42" t="s">
        <v>989</v>
      </c>
      <c r="E25" s="60"/>
    </row>
    <row r="26" spans="1:6" ht="15" customHeight="1" x14ac:dyDescent="0.25">
      <c r="B26" s="47"/>
      <c r="C26" s="58"/>
      <c r="D26" s="42"/>
      <c r="E26" s="60"/>
    </row>
    <row r="27" spans="1:6" ht="15" customHeight="1" x14ac:dyDescent="0.25">
      <c r="B27" s="47"/>
      <c r="C27" s="61"/>
      <c r="D27" s="42"/>
      <c r="E27" s="60"/>
    </row>
    <row r="28" spans="1:6" ht="15" customHeight="1" x14ac:dyDescent="0.25">
      <c r="B28" s="47"/>
      <c r="C28" s="61" t="s">
        <v>990</v>
      </c>
      <c r="D28" s="42" t="s">
        <v>991</v>
      </c>
      <c r="E28" s="60"/>
    </row>
    <row r="29" spans="1:6" ht="15" customHeight="1" x14ac:dyDescent="0.25">
      <c r="B29" s="47"/>
      <c r="C29" s="61"/>
      <c r="D29" s="42"/>
      <c r="E29" s="60"/>
    </row>
    <row r="30" spans="1:6" ht="15" customHeight="1" x14ac:dyDescent="0.25">
      <c r="B30" s="47"/>
      <c r="C30" s="61"/>
      <c r="D30" s="42"/>
      <c r="E30" s="49"/>
    </row>
    <row r="31" spans="1:6" ht="15" customHeight="1" x14ac:dyDescent="0.25">
      <c r="B31" s="47"/>
      <c r="C31" s="61" t="s">
        <v>992</v>
      </c>
      <c r="D31" s="42" t="s">
        <v>993</v>
      </c>
      <c r="E31" s="49"/>
    </row>
    <row r="32" spans="1:6" ht="15" customHeight="1" x14ac:dyDescent="0.25">
      <c r="B32" s="47"/>
      <c r="C32" s="61"/>
      <c r="D32" s="42"/>
      <c r="E32" s="49"/>
    </row>
    <row r="33" spans="1:5" ht="15" customHeight="1" x14ac:dyDescent="0.25">
      <c r="B33" s="47"/>
      <c r="C33" s="61"/>
      <c r="D33" s="42"/>
      <c r="E33" s="49"/>
    </row>
    <row r="34" spans="1:5" ht="15" customHeight="1" x14ac:dyDescent="0.25">
      <c r="B34" s="47"/>
      <c r="C34" s="61" t="s">
        <v>994</v>
      </c>
      <c r="D34" s="42" t="s">
        <v>995</v>
      </c>
      <c r="E34" s="49"/>
    </row>
    <row r="35" spans="1:5" ht="15" customHeight="1" x14ac:dyDescent="0.25">
      <c r="B35" s="47"/>
      <c r="C35" s="61"/>
      <c r="D35" s="42"/>
      <c r="E35" s="49"/>
    </row>
    <row r="36" spans="1:5" ht="15" customHeight="1" x14ac:dyDescent="0.25">
      <c r="B36" s="47"/>
      <c r="C36" s="61"/>
      <c r="D36" s="42"/>
      <c r="E36" s="49"/>
    </row>
    <row r="37" spans="1:5" ht="15" customHeight="1" x14ac:dyDescent="0.25">
      <c r="B37" s="47"/>
      <c r="C37" s="61" t="s">
        <v>996</v>
      </c>
      <c r="D37" s="42" t="s">
        <v>997</v>
      </c>
      <c r="E37" s="62"/>
    </row>
    <row r="38" spans="1:5" ht="15" customHeight="1" x14ac:dyDescent="0.25">
      <c r="A38" s="63"/>
      <c r="B38" s="51"/>
      <c r="D38" s="42"/>
      <c r="E38" s="49"/>
    </row>
    <row r="39" spans="1:5" ht="15" customHeight="1" x14ac:dyDescent="0.25">
      <c r="A39" s="64"/>
      <c r="B39" s="122" t="s">
        <v>998</v>
      </c>
      <c r="C39" s="122"/>
      <c r="D39" s="44" t="s">
        <v>987</v>
      </c>
      <c r="E39" s="66">
        <f>+SUM(E25:E37)</f>
        <v>0</v>
      </c>
    </row>
    <row r="40" spans="1:5" ht="15" customHeight="1" thickBot="1" x14ac:dyDescent="0.3">
      <c r="A40" s="64"/>
      <c r="B40" s="65"/>
      <c r="C40" s="65"/>
      <c r="D40" s="67"/>
      <c r="E40" s="68"/>
    </row>
    <row r="41" spans="1:5" ht="15" customHeight="1" thickTop="1" x14ac:dyDescent="0.25">
      <c r="A41" s="64"/>
      <c r="B41" s="64"/>
      <c r="C41" s="64"/>
      <c r="D41" s="67"/>
    </row>
    <row r="42" spans="1:5" ht="15" customHeight="1" x14ac:dyDescent="0.25">
      <c r="A42" s="64"/>
      <c r="B42" s="64"/>
      <c r="C42" s="64"/>
      <c r="D42" s="67"/>
    </row>
    <row r="43" spans="1:5" ht="15" customHeight="1" x14ac:dyDescent="0.25">
      <c r="A43" s="67"/>
      <c r="B43" s="47"/>
      <c r="C43" s="61"/>
    </row>
    <row r="44" spans="1:5" ht="15" customHeight="1" x14ac:dyDescent="0.25">
      <c r="A44" s="67"/>
      <c r="B44" s="47"/>
      <c r="C44" s="61"/>
    </row>
    <row r="45" spans="1:5" ht="15" customHeight="1" x14ac:dyDescent="0.25">
      <c r="A45" s="67"/>
      <c r="B45" s="47"/>
      <c r="C45" s="61"/>
    </row>
    <row r="46" spans="1:5" ht="15" customHeight="1" x14ac:dyDescent="0.25">
      <c r="A46" s="67"/>
      <c r="B46" s="47"/>
      <c r="C46" s="61"/>
    </row>
    <row r="47" spans="1:5" ht="15" customHeight="1" x14ac:dyDescent="0.25">
      <c r="A47" s="67"/>
      <c r="B47" s="47"/>
      <c r="C47" s="61"/>
    </row>
    <row r="48" spans="1:5" ht="15" customHeight="1" x14ac:dyDescent="0.25">
      <c r="A48" s="67"/>
      <c r="B48" s="47"/>
      <c r="C48" s="61"/>
    </row>
    <row r="49" spans="1:3" ht="15" customHeight="1" x14ac:dyDescent="0.25">
      <c r="A49" s="67"/>
      <c r="B49" s="47"/>
      <c r="C49" s="61"/>
    </row>
    <row r="50" spans="1:3" ht="15" customHeight="1" x14ac:dyDescent="0.25">
      <c r="A50" s="67"/>
      <c r="B50" s="47"/>
      <c r="C50" s="61"/>
    </row>
    <row r="51" spans="1:3" ht="15" customHeight="1" x14ac:dyDescent="0.25">
      <c r="A51" s="67"/>
      <c r="B51" s="47"/>
      <c r="C51" s="61"/>
    </row>
    <row r="52" spans="1:3" ht="15" customHeight="1" x14ac:dyDescent="0.25">
      <c r="A52" s="67"/>
      <c r="B52" s="47"/>
      <c r="C52" s="61"/>
    </row>
    <row r="53" spans="1:3" ht="15" customHeight="1" x14ac:dyDescent="0.25">
      <c r="A53" s="67"/>
      <c r="B53" s="47"/>
      <c r="C53" s="61"/>
    </row>
    <row r="54" spans="1:3" ht="15" customHeight="1" x14ac:dyDescent="0.25">
      <c r="A54" s="67"/>
      <c r="B54" s="47"/>
      <c r="C54" s="61"/>
    </row>
    <row r="55" spans="1:3" ht="15" customHeight="1" x14ac:dyDescent="0.25">
      <c r="A55" s="67"/>
      <c r="B55" s="47"/>
      <c r="C55" s="61"/>
    </row>
    <row r="56" spans="1:3" ht="15" customHeight="1" x14ac:dyDescent="0.25">
      <c r="A56" s="67"/>
      <c r="B56" s="47"/>
      <c r="C56" s="61"/>
    </row>
    <row r="57" spans="1:3" ht="15" customHeight="1" x14ac:dyDescent="0.25">
      <c r="A57" s="63"/>
      <c r="B57" s="70"/>
      <c r="C57" s="61"/>
    </row>
    <row r="58" spans="1:3" ht="15" customHeight="1" x14ac:dyDescent="0.25">
      <c r="A58" s="63"/>
      <c r="B58" s="70"/>
      <c r="C58" s="61"/>
    </row>
    <row r="59" spans="1:3" ht="15" customHeight="1" x14ac:dyDescent="0.25">
      <c r="A59" s="63"/>
      <c r="B59" s="70"/>
      <c r="C59" s="61"/>
    </row>
    <row r="60" spans="1:3" ht="15" customHeight="1" x14ac:dyDescent="0.25">
      <c r="A60" s="63"/>
      <c r="B60" s="70"/>
      <c r="C60" s="61"/>
    </row>
    <row r="61" spans="1:3" ht="15" customHeight="1" x14ac:dyDescent="0.25">
      <c r="A61" s="63"/>
      <c r="B61" s="70"/>
      <c r="C61" s="61"/>
    </row>
    <row r="62" spans="1:3" ht="15" customHeight="1" x14ac:dyDescent="0.25">
      <c r="A62" s="63"/>
      <c r="B62" s="70"/>
      <c r="C62" s="61"/>
    </row>
    <row r="63" spans="1:3" ht="15" customHeight="1" x14ac:dyDescent="0.25">
      <c r="A63" s="63"/>
      <c r="B63" s="70"/>
      <c r="C63" s="61"/>
    </row>
    <row r="64" spans="1:3" ht="15" customHeight="1" x14ac:dyDescent="0.25">
      <c r="A64" s="63"/>
      <c r="B64" s="70"/>
      <c r="C64" s="61"/>
    </row>
    <row r="65" spans="1:6" ht="15" customHeight="1" x14ac:dyDescent="0.25">
      <c r="A65" s="63"/>
      <c r="B65" s="70"/>
      <c r="C65" s="61"/>
    </row>
    <row r="66" spans="1:6" ht="15" customHeight="1" x14ac:dyDescent="0.25">
      <c r="A66" s="63"/>
      <c r="B66" s="70"/>
      <c r="C66" s="61"/>
    </row>
    <row r="67" spans="1:6" ht="15" customHeight="1" x14ac:dyDescent="0.25">
      <c r="A67" s="63"/>
      <c r="B67" s="70"/>
      <c r="C67" s="61"/>
    </row>
    <row r="68" spans="1:6" ht="15" customHeight="1" x14ac:dyDescent="0.25">
      <c r="A68" s="63"/>
      <c r="B68" s="70"/>
      <c r="C68" s="61"/>
    </row>
    <row r="69" spans="1:6" ht="15" customHeight="1" x14ac:dyDescent="0.25">
      <c r="A69" s="63"/>
      <c r="B69" s="70"/>
      <c r="C69" s="61"/>
    </row>
    <row r="70" spans="1:6" ht="15" customHeight="1" x14ac:dyDescent="0.25">
      <c r="A70" s="63"/>
      <c r="B70" s="70"/>
      <c r="C70" s="61"/>
    </row>
    <row r="71" spans="1:6" ht="15" customHeight="1" x14ac:dyDescent="0.25">
      <c r="A71" s="63"/>
      <c r="B71" s="70"/>
      <c r="C71" s="61"/>
    </row>
    <row r="72" spans="1:6" ht="15" customHeight="1" x14ac:dyDescent="0.25">
      <c r="A72" s="63"/>
      <c r="B72" s="70"/>
      <c r="C72" s="61"/>
    </row>
    <row r="73" spans="1:6" ht="15" customHeight="1" x14ac:dyDescent="0.25">
      <c r="A73" s="63"/>
      <c r="B73" s="70"/>
      <c r="C73" s="61"/>
    </row>
    <row r="74" spans="1:6" ht="15" customHeight="1" x14ac:dyDescent="0.25">
      <c r="A74" s="63"/>
      <c r="B74" s="71"/>
      <c r="C74" s="61"/>
    </row>
    <row r="75" spans="1:6" ht="15" customHeight="1" x14ac:dyDescent="0.25">
      <c r="A75" s="63"/>
      <c r="B75" s="71"/>
      <c r="C75" s="61"/>
    </row>
    <row r="76" spans="1:6" ht="15" customHeight="1" x14ac:dyDescent="0.25">
      <c r="A76" s="63"/>
      <c r="B76" s="71"/>
      <c r="C76" s="61"/>
    </row>
    <row r="77" spans="1:6" ht="15" customHeight="1" x14ac:dyDescent="0.25">
      <c r="A77" s="63"/>
      <c r="B77" s="71"/>
      <c r="C77" s="61"/>
    </row>
    <row r="78" spans="1:6" ht="15" customHeight="1" x14ac:dyDescent="0.25">
      <c r="A78" s="63"/>
      <c r="B78" s="71"/>
      <c r="C78" s="61"/>
    </row>
    <row r="79" spans="1:6" ht="15" customHeight="1" x14ac:dyDescent="0.25">
      <c r="A79" s="63"/>
      <c r="B79" s="71"/>
      <c r="C79" s="61"/>
    </row>
    <row r="80" spans="1:6" ht="15" customHeight="1" x14ac:dyDescent="0.25">
      <c r="A80" s="63"/>
      <c r="B80" s="71"/>
      <c r="C80" s="61"/>
      <c r="F80" s="72"/>
    </row>
    <row r="81" spans="1:6" ht="15" customHeight="1" x14ac:dyDescent="0.25">
      <c r="A81" s="63"/>
      <c r="B81" s="71"/>
      <c r="C81" s="49"/>
      <c r="F81" s="73"/>
    </row>
    <row r="82" spans="1:6" ht="15" customHeight="1" x14ac:dyDescent="0.25">
      <c r="A82" s="74"/>
      <c r="B82" s="75"/>
      <c r="C82" s="40" t="s">
        <v>999</v>
      </c>
      <c r="E82" s="40" t="s">
        <v>987</v>
      </c>
    </row>
    <row r="83" spans="1:6" ht="15" customHeight="1" thickBot="1" x14ac:dyDescent="0.3">
      <c r="A83" s="76"/>
      <c r="B83" s="77"/>
      <c r="C83" s="78"/>
      <c r="D83" s="79"/>
      <c r="E83" s="80"/>
      <c r="F83" s="81"/>
    </row>
    <row r="84" spans="1:6" ht="15" customHeight="1" thickTop="1" x14ac:dyDescent="0.25">
      <c r="A84" s="44" t="s">
        <v>4</v>
      </c>
      <c r="B84" s="53"/>
      <c r="C84" s="61"/>
      <c r="F84" s="57" t="s">
        <v>1000</v>
      </c>
    </row>
    <row r="85" spans="1:6" ht="15" customHeight="1" x14ac:dyDescent="0.25">
      <c r="C85" s="61"/>
      <c r="F85" s="57" t="s">
        <v>987</v>
      </c>
    </row>
    <row r="86" spans="1:6" ht="15" customHeight="1" x14ac:dyDescent="0.25">
      <c r="C86" s="61"/>
      <c r="F86" s="57"/>
    </row>
    <row r="87" spans="1:6" ht="15" customHeight="1" x14ac:dyDescent="0.25">
      <c r="A87" s="44"/>
      <c r="B87" s="45"/>
      <c r="C87" s="45"/>
      <c r="E87" s="44"/>
      <c r="F87" s="57"/>
    </row>
    <row r="88" spans="1:6" ht="15" customHeight="1" x14ac:dyDescent="0.25">
      <c r="B88" s="47"/>
      <c r="F88" s="57"/>
    </row>
    <row r="89" spans="1:6" ht="15" customHeight="1" x14ac:dyDescent="0.25">
      <c r="B89" s="123"/>
      <c r="C89" s="124"/>
    </row>
    <row r="90" spans="1:6" ht="15" customHeight="1" x14ac:dyDescent="0.25">
      <c r="B90" s="47"/>
      <c r="C90" s="61"/>
    </row>
    <row r="91" spans="1:6" ht="15" customHeight="1" x14ac:dyDescent="0.25">
      <c r="B91" s="45"/>
      <c r="C91" s="61"/>
    </row>
    <row r="92" spans="1:6" ht="15" customHeight="1" x14ac:dyDescent="0.25">
      <c r="B92" s="51"/>
      <c r="C92" s="51"/>
      <c r="D92" s="82"/>
    </row>
    <row r="93" spans="1:6" ht="15" customHeight="1" x14ac:dyDescent="0.25">
      <c r="B93" s="51"/>
      <c r="C93" s="51"/>
      <c r="D93" s="82"/>
    </row>
    <row r="94" spans="1:6" ht="15" customHeight="1" x14ac:dyDescent="0.25">
      <c r="B94" s="51"/>
      <c r="C94" s="51"/>
      <c r="D94" s="82"/>
    </row>
    <row r="95" spans="1:6" ht="15" customHeight="1" x14ac:dyDescent="0.25">
      <c r="B95" s="47"/>
      <c r="C95" s="61"/>
    </row>
    <row r="96" spans="1:6" ht="15" customHeight="1" x14ac:dyDescent="0.25">
      <c r="B96" s="125"/>
      <c r="C96" s="126"/>
    </row>
    <row r="97" spans="1:3" ht="15" customHeight="1" x14ac:dyDescent="0.25">
      <c r="B97" s="47"/>
      <c r="C97" s="61"/>
    </row>
    <row r="98" spans="1:3" ht="15" customHeight="1" x14ac:dyDescent="0.25">
      <c r="B98" s="47"/>
      <c r="C98" s="61"/>
    </row>
    <row r="99" spans="1:3" ht="15" customHeight="1" x14ac:dyDescent="0.25">
      <c r="B99" s="47"/>
      <c r="C99" s="61"/>
    </row>
    <row r="100" spans="1:3" ht="15" customHeight="1" x14ac:dyDescent="0.25">
      <c r="B100" s="47"/>
      <c r="C100" s="61"/>
    </row>
    <row r="101" spans="1:3" ht="15" customHeight="1" x14ac:dyDescent="0.25">
      <c r="B101" s="47"/>
      <c r="C101" s="61"/>
    </row>
    <row r="102" spans="1:3" ht="15" customHeight="1" x14ac:dyDescent="0.25">
      <c r="A102" s="67"/>
      <c r="B102" s="47"/>
      <c r="C102" s="61"/>
    </row>
    <row r="103" spans="1:3" ht="15" customHeight="1" x14ac:dyDescent="0.25">
      <c r="A103" s="67"/>
      <c r="B103" s="47"/>
      <c r="C103" s="61"/>
    </row>
    <row r="104" spans="1:3" ht="15" customHeight="1" x14ac:dyDescent="0.25">
      <c r="A104" s="67"/>
      <c r="B104" s="47"/>
      <c r="C104" s="61"/>
    </row>
    <row r="105" spans="1:3" ht="15" customHeight="1" x14ac:dyDescent="0.25">
      <c r="A105" s="67"/>
      <c r="B105" s="47"/>
      <c r="C105" s="61"/>
    </row>
    <row r="106" spans="1:3" ht="15" customHeight="1" x14ac:dyDescent="0.25">
      <c r="A106" s="67"/>
      <c r="B106" s="47"/>
      <c r="C106" s="61"/>
    </row>
    <row r="107" spans="1:3" ht="15" customHeight="1" x14ac:dyDescent="0.25">
      <c r="A107" s="67"/>
      <c r="B107" s="47"/>
      <c r="C107" s="61"/>
    </row>
    <row r="108" spans="1:3" ht="15" customHeight="1" x14ac:dyDescent="0.25">
      <c r="A108" s="67"/>
      <c r="B108" s="47"/>
      <c r="C108" s="61"/>
    </row>
    <row r="109" spans="1:3" ht="15" customHeight="1" x14ac:dyDescent="0.25">
      <c r="A109" s="67"/>
      <c r="B109" s="47"/>
      <c r="C109" s="61"/>
    </row>
    <row r="110" spans="1:3" ht="15" customHeight="1" x14ac:dyDescent="0.25">
      <c r="A110" s="67"/>
      <c r="B110" s="47"/>
      <c r="C110" s="61"/>
    </row>
    <row r="111" spans="1:3" ht="15" customHeight="1" x14ac:dyDescent="0.25">
      <c r="A111" s="67"/>
      <c r="B111" s="47"/>
      <c r="C111" s="61"/>
    </row>
    <row r="112" spans="1:3" ht="15" customHeight="1" x14ac:dyDescent="0.25">
      <c r="A112" s="67"/>
      <c r="B112" s="47"/>
      <c r="C112" s="61"/>
    </row>
    <row r="113" spans="1:3" ht="15" customHeight="1" x14ac:dyDescent="0.25">
      <c r="A113" s="67"/>
      <c r="B113" s="47"/>
      <c r="C113" s="61"/>
    </row>
    <row r="114" spans="1:3" ht="15" customHeight="1" x14ac:dyDescent="0.25">
      <c r="A114" s="67"/>
      <c r="B114" s="47"/>
      <c r="C114" s="61"/>
    </row>
    <row r="115" spans="1:3" ht="15" customHeight="1" x14ac:dyDescent="0.25">
      <c r="A115" s="67"/>
      <c r="B115" s="47"/>
      <c r="C115" s="61"/>
    </row>
    <row r="116" spans="1:3" ht="15" customHeight="1" x14ac:dyDescent="0.25">
      <c r="A116" s="67"/>
      <c r="B116" s="47"/>
      <c r="C116" s="61"/>
    </row>
    <row r="117" spans="1:3" ht="15" customHeight="1" x14ac:dyDescent="0.25">
      <c r="A117" s="67"/>
      <c r="B117" s="47"/>
      <c r="C117" s="61"/>
    </row>
    <row r="118" spans="1:3" ht="15" customHeight="1" x14ac:dyDescent="0.25">
      <c r="A118" s="63"/>
      <c r="B118" s="70"/>
      <c r="C118" s="61"/>
    </row>
    <row r="119" spans="1:3" ht="15" customHeight="1" x14ac:dyDescent="0.25">
      <c r="A119" s="63"/>
      <c r="B119" s="70"/>
      <c r="C119" s="61"/>
    </row>
    <row r="120" spans="1:3" ht="15" customHeight="1" x14ac:dyDescent="0.25">
      <c r="A120" s="63"/>
      <c r="B120" s="70"/>
      <c r="C120" s="61"/>
    </row>
    <row r="121" spans="1:3" ht="15" customHeight="1" x14ac:dyDescent="0.25">
      <c r="A121" s="63"/>
      <c r="B121" s="70"/>
      <c r="C121" s="61"/>
    </row>
    <row r="122" spans="1:3" ht="15" customHeight="1" x14ac:dyDescent="0.25">
      <c r="A122" s="63"/>
      <c r="B122" s="70"/>
      <c r="C122" s="61"/>
    </row>
    <row r="123" spans="1:3" ht="15" customHeight="1" x14ac:dyDescent="0.25">
      <c r="A123" s="63"/>
      <c r="B123" s="70"/>
      <c r="C123" s="61"/>
    </row>
    <row r="124" spans="1:3" ht="15" customHeight="1" x14ac:dyDescent="0.25">
      <c r="A124" s="63"/>
      <c r="B124" s="70"/>
      <c r="C124" s="61"/>
    </row>
    <row r="125" spans="1:3" ht="15" customHeight="1" x14ac:dyDescent="0.25">
      <c r="A125" s="63"/>
      <c r="B125" s="70"/>
      <c r="C125" s="61"/>
    </row>
    <row r="126" spans="1:3" ht="15" customHeight="1" x14ac:dyDescent="0.25">
      <c r="A126" s="63"/>
      <c r="B126" s="70"/>
      <c r="C126" s="61"/>
    </row>
    <row r="127" spans="1:3" ht="15" customHeight="1" x14ac:dyDescent="0.25">
      <c r="A127" s="63"/>
      <c r="B127" s="70"/>
      <c r="C127" s="61"/>
    </row>
    <row r="128" spans="1:3" ht="15" customHeight="1" x14ac:dyDescent="0.25">
      <c r="A128" s="63"/>
      <c r="B128" s="70"/>
      <c r="C128" s="61"/>
    </row>
    <row r="129" spans="1:6" ht="15" customHeight="1" x14ac:dyDescent="0.25">
      <c r="A129" s="63"/>
      <c r="B129" s="70"/>
      <c r="C129" s="61"/>
    </row>
    <row r="130" spans="1:6" ht="15" customHeight="1" x14ac:dyDescent="0.25">
      <c r="A130" s="63"/>
      <c r="B130" s="70"/>
      <c r="C130" s="61"/>
    </row>
    <row r="131" spans="1:6" ht="15" customHeight="1" x14ac:dyDescent="0.25">
      <c r="A131" s="63"/>
      <c r="B131" s="70"/>
      <c r="C131" s="61"/>
    </row>
    <row r="132" spans="1:6" ht="15" customHeight="1" x14ac:dyDescent="0.25">
      <c r="A132" s="63"/>
      <c r="B132" s="70"/>
      <c r="C132" s="61"/>
    </row>
    <row r="133" spans="1:6" ht="15" customHeight="1" x14ac:dyDescent="0.25">
      <c r="A133" s="63"/>
      <c r="B133" s="70"/>
      <c r="C133" s="61"/>
    </row>
    <row r="134" spans="1:6" ht="15" customHeight="1" x14ac:dyDescent="0.25">
      <c r="A134" s="63"/>
      <c r="B134" s="70"/>
      <c r="C134" s="61"/>
    </row>
    <row r="135" spans="1:6" ht="15" customHeight="1" x14ac:dyDescent="0.25">
      <c r="A135" s="63"/>
      <c r="B135" s="71"/>
      <c r="C135" s="61"/>
    </row>
    <row r="136" spans="1:6" ht="15" customHeight="1" x14ac:dyDescent="0.25">
      <c r="A136" s="63"/>
      <c r="B136" s="71"/>
      <c r="C136" s="61"/>
    </row>
    <row r="137" spans="1:6" ht="15" customHeight="1" x14ac:dyDescent="0.25">
      <c r="A137" s="63"/>
      <c r="B137" s="71"/>
      <c r="C137" s="61"/>
    </row>
    <row r="138" spans="1:6" ht="15" customHeight="1" x14ac:dyDescent="0.25">
      <c r="A138" s="63"/>
      <c r="B138" s="71"/>
      <c r="C138" s="61"/>
    </row>
    <row r="139" spans="1:6" ht="15" customHeight="1" x14ac:dyDescent="0.25">
      <c r="A139" s="63"/>
      <c r="B139" s="71"/>
      <c r="C139" s="61"/>
    </row>
    <row r="140" spans="1:6" ht="15" customHeight="1" x14ac:dyDescent="0.25">
      <c r="A140" s="63"/>
      <c r="B140" s="71"/>
      <c r="C140" s="61"/>
    </row>
    <row r="141" spans="1:6" ht="15" customHeight="1" x14ac:dyDescent="0.25">
      <c r="A141" s="63"/>
      <c r="B141" s="71"/>
      <c r="C141" s="61"/>
      <c r="F141" s="72"/>
    </row>
    <row r="142" spans="1:6" ht="15" customHeight="1" x14ac:dyDescent="0.25">
      <c r="A142" s="63"/>
      <c r="B142" s="71"/>
      <c r="C142" s="49"/>
      <c r="F142" s="73"/>
    </row>
    <row r="143" spans="1:6" ht="15" customHeight="1" x14ac:dyDescent="0.25">
      <c r="A143" s="74"/>
      <c r="B143" s="75"/>
      <c r="C143" s="40" t="s">
        <v>999</v>
      </c>
      <c r="E143" s="40" t="s">
        <v>987</v>
      </c>
    </row>
    <row r="144" spans="1:6" ht="15" customHeight="1" thickBot="1" x14ac:dyDescent="0.3">
      <c r="A144" s="76"/>
      <c r="B144" s="77"/>
      <c r="C144" s="78"/>
      <c r="D144" s="79"/>
      <c r="E144" s="80"/>
      <c r="F144" s="81"/>
    </row>
    <row r="145" ht="15" customHeight="1" thickTop="1" x14ac:dyDescent="0.25"/>
  </sheetData>
  <mergeCells count="4">
    <mergeCell ref="C10:C11"/>
    <mergeCell ref="B39:C39"/>
    <mergeCell ref="B89:C89"/>
    <mergeCell ref="B96:C96"/>
  </mergeCells>
  <pageMargins left="0.62992125984251968" right="0.15748031496062992" top="0.78740157480314965" bottom="0.19685039370078741" header="0.31496062992125984" footer="0.31496062992125984"/>
  <pageSetup paperSize="9" scale="92" orientation="portrait" useFirstPageNumber="1" r:id="rId1"/>
  <headerFooter alignWithMargins="0">
    <oddFooter>&amp;L68905 (Excel)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25763-B77D-497F-A96C-82E8DC4480F2}">
  <dimension ref="A1:I286"/>
  <sheetViews>
    <sheetView tabSelected="1" topLeftCell="A9" workbookViewId="0">
      <selection activeCell="F23" sqref="F23"/>
    </sheetView>
  </sheetViews>
  <sheetFormatPr defaultRowHeight="14.4" x14ac:dyDescent="0.3"/>
  <cols>
    <col min="5" max="5" width="57.109375" customWidth="1"/>
    <col min="7" max="7" width="19.5546875" customWidth="1"/>
  </cols>
  <sheetData>
    <row r="1" spans="1:9" x14ac:dyDescent="0.3">
      <c r="A1" s="44" t="s">
        <v>4</v>
      </c>
      <c r="B1" s="53"/>
      <c r="C1" s="53"/>
      <c r="D1" s="53"/>
      <c r="E1" s="44"/>
      <c r="F1" s="40"/>
      <c r="G1" s="137" t="s">
        <v>1001</v>
      </c>
      <c r="H1" s="137"/>
      <c r="I1" s="41"/>
    </row>
    <row r="2" spans="1:9" ht="15.6" x14ac:dyDescent="0.3">
      <c r="A2" s="40"/>
      <c r="B2" s="41"/>
      <c r="C2" s="41"/>
      <c r="D2" s="41"/>
      <c r="E2" s="43"/>
      <c r="F2" s="69"/>
      <c r="G2" s="83" t="s">
        <v>987</v>
      </c>
      <c r="H2" s="57"/>
      <c r="I2" s="41"/>
    </row>
    <row r="3" spans="1:9" ht="16.8" x14ac:dyDescent="0.3">
      <c r="A3" s="40"/>
      <c r="B3" s="41"/>
      <c r="C3" s="41"/>
      <c r="D3" s="138" t="s">
        <v>1002</v>
      </c>
      <c r="E3" s="138"/>
      <c r="F3" s="85"/>
      <c r="G3" s="86"/>
      <c r="H3" s="42"/>
      <c r="I3" s="41"/>
    </row>
    <row r="4" spans="1:9" ht="16.8" x14ac:dyDescent="0.3">
      <c r="A4" s="40"/>
      <c r="B4" s="41"/>
      <c r="C4" s="41"/>
      <c r="D4" s="84"/>
      <c r="E4" s="84"/>
      <c r="F4" s="85"/>
      <c r="G4" s="86"/>
      <c r="H4" s="42"/>
      <c r="I4" s="41"/>
    </row>
    <row r="5" spans="1:9" ht="16.8" x14ac:dyDescent="0.3">
      <c r="A5" s="40"/>
      <c r="B5" s="41"/>
      <c r="C5" s="41"/>
      <c r="D5" s="41"/>
      <c r="E5" s="84"/>
      <c r="F5" s="85"/>
      <c r="G5" s="86"/>
      <c r="H5" s="42"/>
      <c r="I5" s="41"/>
    </row>
    <row r="6" spans="1:9" ht="16.8" x14ac:dyDescent="0.3">
      <c r="A6" s="44"/>
      <c r="B6" s="45"/>
      <c r="C6" s="45"/>
      <c r="D6" s="138" t="s">
        <v>1003</v>
      </c>
      <c r="E6" s="138"/>
      <c r="F6" s="69"/>
      <c r="G6" s="87"/>
      <c r="H6" s="42"/>
      <c r="I6" s="41"/>
    </row>
    <row r="7" spans="1:9" ht="16.8" x14ac:dyDescent="0.3">
      <c r="A7" s="44"/>
      <c r="B7" s="45"/>
      <c r="C7" s="45"/>
      <c r="D7" s="84"/>
      <c r="E7" s="84"/>
      <c r="F7" s="69"/>
      <c r="G7" s="87"/>
      <c r="H7" s="42"/>
      <c r="I7" s="41"/>
    </row>
    <row r="8" spans="1:9" x14ac:dyDescent="0.3">
      <c r="A8" s="40"/>
      <c r="B8" s="47"/>
      <c r="C8" s="47"/>
      <c r="D8" s="47"/>
      <c r="E8" s="44"/>
      <c r="F8" s="69"/>
      <c r="G8" s="86"/>
      <c r="H8" s="42"/>
      <c r="I8" s="41"/>
    </row>
    <row r="9" spans="1:9" x14ac:dyDescent="0.3">
      <c r="A9" s="40"/>
      <c r="B9" s="124" t="s">
        <v>1004</v>
      </c>
      <c r="C9" s="124"/>
      <c r="D9" s="124"/>
      <c r="E9" s="124"/>
      <c r="F9" s="69"/>
      <c r="G9" s="86"/>
      <c r="H9" s="42"/>
      <c r="I9" s="41"/>
    </row>
    <row r="10" spans="1:9" x14ac:dyDescent="0.3">
      <c r="A10" s="40"/>
      <c r="B10" s="45"/>
      <c r="C10" s="45"/>
      <c r="D10" s="45"/>
      <c r="E10" s="45"/>
      <c r="F10" s="69"/>
      <c r="G10" s="86"/>
      <c r="H10" s="42"/>
      <c r="I10" s="41"/>
    </row>
    <row r="11" spans="1:9" x14ac:dyDescent="0.3">
      <c r="A11" s="40"/>
      <c r="B11" s="139"/>
      <c r="C11" s="139"/>
      <c r="D11" s="139"/>
      <c r="E11" s="139"/>
      <c r="F11" s="140"/>
      <c r="G11" s="86"/>
      <c r="H11" s="42"/>
      <c r="I11" s="41"/>
    </row>
    <row r="12" spans="1:9" x14ac:dyDescent="0.3">
      <c r="A12" s="40"/>
      <c r="B12" s="45" t="s">
        <v>1005</v>
      </c>
      <c r="C12" s="45"/>
      <c r="D12" s="45"/>
      <c r="E12" s="61"/>
      <c r="F12" s="69"/>
      <c r="G12" s="86"/>
      <c r="H12" s="42"/>
      <c r="I12" s="41"/>
    </row>
    <row r="13" spans="1:9" x14ac:dyDescent="0.3">
      <c r="A13" s="40"/>
      <c r="B13" s="129" t="s">
        <v>1006</v>
      </c>
      <c r="C13" s="129"/>
      <c r="D13" s="129"/>
      <c r="E13" s="129"/>
      <c r="F13" s="82"/>
      <c r="G13" s="86"/>
      <c r="H13" s="42"/>
      <c r="I13" s="41"/>
    </row>
    <row r="14" spans="1:9" x14ac:dyDescent="0.3">
      <c r="A14" s="40"/>
      <c r="B14" s="129"/>
      <c r="C14" s="129"/>
      <c r="D14" s="129"/>
      <c r="E14" s="129"/>
      <c r="F14" s="82"/>
      <c r="G14" s="86"/>
      <c r="H14" s="42"/>
      <c r="I14" s="41"/>
    </row>
    <row r="15" spans="1:9" x14ac:dyDescent="0.3">
      <c r="A15" s="40"/>
      <c r="B15" s="129"/>
      <c r="C15" s="129"/>
      <c r="D15" s="129"/>
      <c r="E15" s="129"/>
      <c r="F15" s="82"/>
      <c r="G15" s="86"/>
      <c r="H15" s="42"/>
      <c r="I15" s="41"/>
    </row>
    <row r="16" spans="1:9" x14ac:dyDescent="0.3">
      <c r="A16" s="40"/>
      <c r="B16" s="129"/>
      <c r="C16" s="129"/>
      <c r="D16" s="129"/>
      <c r="E16" s="129"/>
      <c r="F16" s="82"/>
      <c r="G16" s="86"/>
      <c r="H16" s="42"/>
      <c r="I16" s="41"/>
    </row>
    <row r="17" spans="1:9" x14ac:dyDescent="0.3">
      <c r="A17" s="40"/>
      <c r="B17" s="135" t="s">
        <v>1007</v>
      </c>
      <c r="C17" s="135"/>
      <c r="D17" s="135"/>
      <c r="E17" s="135"/>
      <c r="F17" s="69"/>
      <c r="G17" s="86"/>
      <c r="H17" s="42"/>
      <c r="I17" s="41"/>
    </row>
    <row r="18" spans="1:9" x14ac:dyDescent="0.3">
      <c r="A18" s="40"/>
      <c r="B18" s="126" t="s">
        <v>1008</v>
      </c>
      <c r="C18" s="126"/>
      <c r="D18" s="126"/>
      <c r="E18" s="126"/>
      <c r="F18" s="69"/>
      <c r="G18" s="86"/>
      <c r="H18" s="42"/>
      <c r="I18" s="41"/>
    </row>
    <row r="19" spans="1:9" x14ac:dyDescent="0.3">
      <c r="A19" s="40"/>
      <c r="B19" s="47"/>
      <c r="C19" s="47"/>
      <c r="D19" s="47"/>
      <c r="E19" s="47"/>
      <c r="F19" s="69"/>
      <c r="G19" s="86"/>
      <c r="H19" s="42"/>
      <c r="I19" s="41"/>
    </row>
    <row r="20" spans="1:9" x14ac:dyDescent="0.3">
      <c r="A20" s="40" t="s">
        <v>1009</v>
      </c>
      <c r="B20" s="47"/>
      <c r="C20" s="126" t="s">
        <v>1010</v>
      </c>
      <c r="D20" s="126"/>
      <c r="E20" s="126"/>
      <c r="F20" s="69"/>
      <c r="G20" s="88">
        <v>3500</v>
      </c>
      <c r="H20" s="42"/>
      <c r="I20" s="41"/>
    </row>
    <row r="21" spans="1:9" x14ac:dyDescent="0.3">
      <c r="A21" s="40"/>
      <c r="B21" s="47"/>
      <c r="C21" s="47"/>
      <c r="D21" s="47"/>
      <c r="E21" s="47"/>
      <c r="F21" s="69"/>
      <c r="G21" s="88"/>
      <c r="H21" s="42"/>
      <c r="I21" s="41"/>
    </row>
    <row r="22" spans="1:9" x14ac:dyDescent="0.3">
      <c r="A22" s="67" t="s">
        <v>1011</v>
      </c>
      <c r="B22" s="47"/>
      <c r="C22" s="128" t="s">
        <v>1012</v>
      </c>
      <c r="D22" s="128"/>
      <c r="E22" s="128"/>
      <c r="F22" s="69"/>
      <c r="G22" s="86"/>
      <c r="H22" s="42"/>
      <c r="I22" s="41"/>
    </row>
    <row r="23" spans="1:9" x14ac:dyDescent="0.3">
      <c r="A23" s="52"/>
      <c r="B23" s="54"/>
      <c r="C23" s="128"/>
      <c r="D23" s="128"/>
      <c r="E23" s="128"/>
      <c r="F23" s="69"/>
      <c r="G23" s="90">
        <v>35000</v>
      </c>
      <c r="H23" s="42"/>
      <c r="I23" s="41"/>
    </row>
    <row r="24" spans="1:9" x14ac:dyDescent="0.3">
      <c r="A24" s="52"/>
      <c r="B24" s="54"/>
      <c r="C24" s="128"/>
      <c r="D24" s="128"/>
      <c r="E24" s="128"/>
      <c r="F24" s="69"/>
      <c r="G24" s="90"/>
      <c r="H24" s="42"/>
      <c r="I24" s="41"/>
    </row>
    <row r="25" spans="1:9" x14ac:dyDescent="0.3">
      <c r="A25" s="52" t="s">
        <v>1013</v>
      </c>
      <c r="B25" s="54"/>
      <c r="C25" s="127" t="s">
        <v>1014</v>
      </c>
      <c r="D25" s="127"/>
      <c r="E25" s="127"/>
      <c r="F25" s="69"/>
      <c r="G25" s="90">
        <v>2500</v>
      </c>
      <c r="H25" s="42"/>
      <c r="I25" s="41"/>
    </row>
    <row r="26" spans="1:9" x14ac:dyDescent="0.3">
      <c r="A26" s="52"/>
      <c r="B26" s="54"/>
      <c r="C26" s="61"/>
      <c r="D26" s="61"/>
      <c r="E26" s="61"/>
      <c r="F26" s="69"/>
      <c r="G26" s="90"/>
      <c r="H26" s="42"/>
      <c r="I26" s="41"/>
    </row>
    <row r="27" spans="1:9" x14ac:dyDescent="0.3">
      <c r="A27" s="67" t="s">
        <v>1015</v>
      </c>
      <c r="B27" s="54"/>
      <c r="C27" s="133" t="s">
        <v>1016</v>
      </c>
      <c r="D27" s="133"/>
      <c r="E27" s="133"/>
      <c r="F27" s="69"/>
      <c r="G27" s="90"/>
      <c r="H27" s="42"/>
      <c r="I27" s="41"/>
    </row>
    <row r="28" spans="1:9" x14ac:dyDescent="0.3">
      <c r="A28" s="52"/>
      <c r="B28" s="54"/>
      <c r="C28" s="133"/>
      <c r="D28" s="133"/>
      <c r="E28" s="133"/>
      <c r="F28" s="69"/>
      <c r="G28" s="90"/>
      <c r="H28" s="42"/>
      <c r="I28" s="41"/>
    </row>
    <row r="29" spans="1:9" x14ac:dyDescent="0.3">
      <c r="A29" s="67"/>
      <c r="B29" s="47"/>
      <c r="C29" s="133"/>
      <c r="D29" s="133"/>
      <c r="E29" s="133"/>
      <c r="F29" s="69"/>
      <c r="G29" s="90"/>
      <c r="H29" s="42"/>
      <c r="I29" s="41"/>
    </row>
    <row r="30" spans="1:9" x14ac:dyDescent="0.3">
      <c r="A30" s="67"/>
      <c r="B30" s="47"/>
      <c r="C30" s="133"/>
      <c r="D30" s="133"/>
      <c r="E30" s="133"/>
      <c r="F30" s="69"/>
      <c r="G30" s="90"/>
      <c r="H30" s="42"/>
      <c r="I30" s="41"/>
    </row>
    <row r="31" spans="1:9" x14ac:dyDescent="0.3">
      <c r="A31" s="67"/>
      <c r="B31" s="47"/>
      <c r="C31" s="133"/>
      <c r="D31" s="133"/>
      <c r="E31" s="133"/>
      <c r="F31" s="69"/>
      <c r="G31" s="90">
        <v>17500</v>
      </c>
      <c r="H31" s="42"/>
      <c r="I31" s="41"/>
    </row>
    <row r="32" spans="1:9" x14ac:dyDescent="0.3">
      <c r="A32" s="67"/>
      <c r="B32" s="47"/>
      <c r="C32" s="133"/>
      <c r="D32" s="133"/>
      <c r="E32" s="133"/>
      <c r="F32" s="69"/>
      <c r="G32" s="90"/>
      <c r="H32" s="42"/>
      <c r="I32" s="41"/>
    </row>
    <row r="33" spans="1:9" x14ac:dyDescent="0.3">
      <c r="A33" s="67" t="s">
        <v>1017</v>
      </c>
      <c r="B33" s="47"/>
      <c r="C33" s="136" t="s">
        <v>1018</v>
      </c>
      <c r="D33" s="136"/>
      <c r="E33" s="136"/>
      <c r="F33" s="69"/>
      <c r="G33" s="90"/>
      <c r="H33" s="42"/>
      <c r="I33" s="41"/>
    </row>
    <row r="34" spans="1:9" x14ac:dyDescent="0.3">
      <c r="A34" s="67"/>
      <c r="B34" s="47"/>
      <c r="C34" s="136"/>
      <c r="D34" s="136"/>
      <c r="E34" s="136"/>
      <c r="F34" s="69"/>
      <c r="G34" s="90">
        <v>2000</v>
      </c>
      <c r="H34" s="42"/>
      <c r="I34" s="41"/>
    </row>
    <row r="35" spans="1:9" x14ac:dyDescent="0.3">
      <c r="A35" s="67"/>
      <c r="B35" s="47"/>
      <c r="C35" s="91"/>
      <c r="D35" s="91"/>
      <c r="E35" s="91"/>
      <c r="F35" s="69"/>
      <c r="G35" s="90"/>
      <c r="H35" s="42"/>
      <c r="I35" s="41"/>
    </row>
    <row r="36" spans="1:9" x14ac:dyDescent="0.3">
      <c r="A36" s="67" t="s">
        <v>1019</v>
      </c>
      <c r="B36" s="47"/>
      <c r="C36" s="136" t="s">
        <v>1020</v>
      </c>
      <c r="D36" s="136"/>
      <c r="E36" s="136"/>
      <c r="F36" s="69"/>
      <c r="G36" s="90"/>
      <c r="H36" s="42"/>
      <c r="I36" s="41"/>
    </row>
    <row r="37" spans="1:9" x14ac:dyDescent="0.3">
      <c r="A37" s="67"/>
      <c r="B37" s="47"/>
      <c r="C37" s="136"/>
      <c r="D37" s="136"/>
      <c r="E37" s="136"/>
      <c r="F37" s="69"/>
      <c r="G37" s="90">
        <v>6500</v>
      </c>
      <c r="H37" s="42"/>
      <c r="I37" s="41"/>
    </row>
    <row r="38" spans="1:9" x14ac:dyDescent="0.3">
      <c r="A38" s="67"/>
      <c r="B38" s="47"/>
      <c r="C38" s="91"/>
      <c r="D38" s="91"/>
      <c r="E38" s="91"/>
      <c r="F38" s="69"/>
      <c r="G38" s="90"/>
      <c r="H38" s="42"/>
      <c r="I38" s="41"/>
    </row>
    <row r="39" spans="1:9" x14ac:dyDescent="0.3">
      <c r="A39" s="67" t="s">
        <v>1021</v>
      </c>
      <c r="B39" s="47"/>
      <c r="C39" s="127" t="s">
        <v>1022</v>
      </c>
      <c r="D39" s="127"/>
      <c r="E39" s="127"/>
      <c r="F39" s="69"/>
      <c r="G39" s="90">
        <v>2500</v>
      </c>
      <c r="H39" s="42"/>
      <c r="I39" s="41"/>
    </row>
    <row r="40" spans="1:9" x14ac:dyDescent="0.3">
      <c r="A40" s="67"/>
      <c r="B40" s="47"/>
      <c r="C40" s="91"/>
      <c r="D40" s="91"/>
      <c r="E40" s="91"/>
      <c r="F40" s="69"/>
      <c r="G40" s="90"/>
      <c r="H40" s="42"/>
      <c r="I40" s="41"/>
    </row>
    <row r="41" spans="1:9" x14ac:dyDescent="0.3">
      <c r="A41" s="67" t="s">
        <v>1023</v>
      </c>
      <c r="B41" s="47"/>
      <c r="C41" s="129" t="s">
        <v>1024</v>
      </c>
      <c r="D41" s="129"/>
      <c r="E41" s="129"/>
      <c r="F41" s="69"/>
      <c r="G41" s="90"/>
      <c r="H41" s="42"/>
      <c r="I41" s="41"/>
    </row>
    <row r="42" spans="1:9" x14ac:dyDescent="0.3">
      <c r="A42" s="67"/>
      <c r="B42" s="47"/>
      <c r="C42" s="129"/>
      <c r="D42" s="129"/>
      <c r="E42" s="129"/>
      <c r="F42" s="69"/>
      <c r="G42" s="90">
        <v>7500</v>
      </c>
      <c r="H42" s="42"/>
      <c r="I42" s="41"/>
    </row>
    <row r="43" spans="1:9" x14ac:dyDescent="0.3">
      <c r="A43" s="67"/>
      <c r="B43" s="47"/>
      <c r="C43" s="91"/>
      <c r="D43" s="91"/>
      <c r="E43" s="91"/>
      <c r="F43" s="69"/>
      <c r="G43" s="90"/>
      <c r="H43" s="42"/>
      <c r="I43" s="41"/>
    </row>
    <row r="44" spans="1:9" x14ac:dyDescent="0.3">
      <c r="A44" s="67" t="s">
        <v>1025</v>
      </c>
      <c r="B44" s="47"/>
      <c r="C44" s="136" t="s">
        <v>1026</v>
      </c>
      <c r="D44" s="136"/>
      <c r="E44" s="136"/>
      <c r="F44" s="69"/>
      <c r="G44" s="90"/>
      <c r="H44" s="42"/>
      <c r="I44" s="41"/>
    </row>
    <row r="45" spans="1:9" x14ac:dyDescent="0.3">
      <c r="A45" s="67"/>
      <c r="B45" s="47"/>
      <c r="C45" s="136"/>
      <c r="D45" s="136"/>
      <c r="E45" s="136"/>
      <c r="F45" s="69"/>
      <c r="G45" s="90">
        <v>2500</v>
      </c>
      <c r="H45" s="42"/>
      <c r="I45" s="41"/>
    </row>
    <row r="46" spans="1:9" x14ac:dyDescent="0.3">
      <c r="A46" s="67"/>
      <c r="B46" s="47"/>
      <c r="C46" s="91"/>
      <c r="D46" s="91"/>
      <c r="E46" s="91"/>
      <c r="F46" s="69"/>
      <c r="G46" s="90"/>
      <c r="H46" s="42"/>
      <c r="I46" s="41"/>
    </row>
    <row r="47" spans="1:9" x14ac:dyDescent="0.3">
      <c r="A47" s="67" t="s">
        <v>1027</v>
      </c>
      <c r="B47" s="47"/>
      <c r="C47" s="136" t="s">
        <v>1028</v>
      </c>
      <c r="D47" s="136"/>
      <c r="E47" s="136"/>
      <c r="F47" s="69"/>
      <c r="G47" s="90">
        <v>10000</v>
      </c>
      <c r="H47" s="42"/>
      <c r="I47" s="41"/>
    </row>
    <row r="48" spans="1:9" x14ac:dyDescent="0.3">
      <c r="A48" s="67"/>
      <c r="B48" s="47"/>
      <c r="C48" s="91"/>
      <c r="D48" s="91"/>
      <c r="E48" s="91"/>
      <c r="F48" s="69"/>
      <c r="G48" s="90"/>
      <c r="H48" s="42"/>
      <c r="I48" s="41"/>
    </row>
    <row r="49" spans="1:9" x14ac:dyDescent="0.3">
      <c r="A49" s="67" t="s">
        <v>1029</v>
      </c>
      <c r="B49" s="47"/>
      <c r="C49" s="136" t="s">
        <v>1030</v>
      </c>
      <c r="D49" s="136"/>
      <c r="E49" s="136"/>
      <c r="F49" s="69"/>
      <c r="G49" s="90">
        <v>2000</v>
      </c>
      <c r="H49" s="42"/>
      <c r="I49" s="41"/>
    </row>
    <row r="50" spans="1:9" x14ac:dyDescent="0.3">
      <c r="A50" s="67"/>
      <c r="B50" s="47"/>
      <c r="C50" s="91"/>
      <c r="D50" s="91"/>
      <c r="E50" s="91"/>
      <c r="F50" s="69"/>
      <c r="G50" s="90"/>
      <c r="H50" s="42"/>
      <c r="I50" s="41"/>
    </row>
    <row r="51" spans="1:9" x14ac:dyDescent="0.3">
      <c r="A51" s="67" t="s">
        <v>1031</v>
      </c>
      <c r="B51" s="47"/>
      <c r="C51" s="136" t="s">
        <v>1032</v>
      </c>
      <c r="D51" s="136"/>
      <c r="E51" s="136"/>
      <c r="F51" s="69"/>
      <c r="G51" s="90">
        <v>30000</v>
      </c>
      <c r="H51" s="42"/>
      <c r="I51" s="41"/>
    </row>
    <row r="52" spans="1:9" x14ac:dyDescent="0.3">
      <c r="A52" s="67"/>
      <c r="B52" s="47"/>
      <c r="C52" s="91"/>
      <c r="D52" s="91"/>
      <c r="E52" s="91"/>
      <c r="F52" s="69"/>
      <c r="G52" s="90"/>
      <c r="H52" s="42"/>
      <c r="I52" s="41"/>
    </row>
    <row r="53" spans="1:9" x14ac:dyDescent="0.3">
      <c r="A53" s="67" t="s">
        <v>1033</v>
      </c>
      <c r="B53" s="47"/>
      <c r="C53" s="136" t="s">
        <v>1034</v>
      </c>
      <c r="D53" s="136"/>
      <c r="E53" s="136"/>
      <c r="F53" s="69"/>
      <c r="G53" s="90">
        <v>10000</v>
      </c>
      <c r="H53" s="42"/>
      <c r="I53" s="41"/>
    </row>
    <row r="54" spans="1:9" x14ac:dyDescent="0.3">
      <c r="A54" s="67"/>
      <c r="B54" s="47"/>
      <c r="C54" s="91"/>
      <c r="D54" s="91"/>
      <c r="E54" s="91"/>
      <c r="F54" s="69"/>
      <c r="G54" s="90"/>
      <c r="H54" s="42"/>
      <c r="I54" s="41"/>
    </row>
    <row r="55" spans="1:9" x14ac:dyDescent="0.3">
      <c r="A55" s="67" t="s">
        <v>1035</v>
      </c>
      <c r="B55" s="47"/>
      <c r="C55" s="136" t="s">
        <v>1036</v>
      </c>
      <c r="D55" s="136"/>
      <c r="E55" s="136"/>
      <c r="F55" s="69"/>
      <c r="G55" s="90">
        <v>10000</v>
      </c>
      <c r="H55" s="42"/>
      <c r="I55" s="41"/>
    </row>
    <row r="56" spans="1:9" x14ac:dyDescent="0.3">
      <c r="A56" s="67"/>
      <c r="B56" s="47"/>
      <c r="C56" s="91"/>
      <c r="D56" s="75"/>
      <c r="E56" s="60"/>
      <c r="F56" s="40"/>
      <c r="G56" s="92"/>
      <c r="H56" s="42"/>
      <c r="I56" s="41"/>
    </row>
    <row r="57" spans="1:9" x14ac:dyDescent="0.3">
      <c r="A57" s="67"/>
      <c r="B57" s="47"/>
      <c r="C57" s="91"/>
      <c r="D57" s="75"/>
      <c r="E57" s="60" t="s">
        <v>1037</v>
      </c>
      <c r="F57" s="40"/>
      <c r="G57" s="90">
        <f>SUM(G20:G56)</f>
        <v>141500</v>
      </c>
      <c r="H57" s="42"/>
      <c r="I57" s="41"/>
    </row>
    <row r="58" spans="1:9" x14ac:dyDescent="0.3">
      <c r="A58" s="67"/>
      <c r="B58" s="47"/>
      <c r="C58" s="91"/>
      <c r="D58" s="91"/>
      <c r="E58" s="91"/>
      <c r="F58" s="69"/>
      <c r="G58" s="90"/>
      <c r="H58" s="42"/>
      <c r="I58" s="41"/>
    </row>
    <row r="59" spans="1:9" x14ac:dyDescent="0.3">
      <c r="A59" s="40" t="s">
        <v>1038</v>
      </c>
      <c r="B59" s="41"/>
      <c r="C59" s="133" t="s">
        <v>1039</v>
      </c>
      <c r="D59" s="133"/>
      <c r="E59" s="133"/>
      <c r="F59" s="93"/>
      <c r="G59" s="94"/>
      <c r="H59" s="42"/>
      <c r="I59" s="41"/>
    </row>
    <row r="60" spans="1:9" x14ac:dyDescent="0.3">
      <c r="A60" s="40"/>
      <c r="B60" s="41"/>
      <c r="C60" s="133"/>
      <c r="D60" s="133"/>
      <c r="E60" s="133"/>
      <c r="F60" s="93"/>
      <c r="G60" s="94"/>
      <c r="H60" s="42"/>
      <c r="I60" s="41"/>
    </row>
    <row r="61" spans="1:9" x14ac:dyDescent="0.3">
      <c r="A61" s="40"/>
      <c r="B61" s="41"/>
      <c r="C61" s="133"/>
      <c r="D61" s="133"/>
      <c r="E61" s="133"/>
      <c r="F61" s="93"/>
      <c r="G61" s="94"/>
      <c r="H61" s="42"/>
      <c r="I61" s="41"/>
    </row>
    <row r="62" spans="1:9" x14ac:dyDescent="0.3">
      <c r="A62" s="67"/>
      <c r="B62" s="47"/>
      <c r="C62" s="133"/>
      <c r="D62" s="133"/>
      <c r="E62" s="133"/>
      <c r="F62" s="93"/>
      <c r="G62" s="95"/>
      <c r="H62" s="42"/>
      <c r="I62" s="41"/>
    </row>
    <row r="63" spans="1:9" x14ac:dyDescent="0.3">
      <c r="A63" s="67"/>
      <c r="B63" s="47"/>
      <c r="C63" s="133"/>
      <c r="D63" s="133"/>
      <c r="E63" s="133"/>
      <c r="F63" s="96" t="s">
        <v>1040</v>
      </c>
      <c r="G63" s="95" t="e">
        <f>G57*F63</f>
        <v>#VALUE!</v>
      </c>
      <c r="H63" s="42"/>
      <c r="I63" s="41"/>
    </row>
    <row r="64" spans="1:9" x14ac:dyDescent="0.3">
      <c r="A64" s="67"/>
      <c r="B64" s="47"/>
      <c r="C64" s="41"/>
      <c r="D64" s="41"/>
      <c r="E64" s="41"/>
      <c r="F64" s="69"/>
      <c r="G64" s="90"/>
      <c r="H64" s="42"/>
      <c r="I64" s="41"/>
    </row>
    <row r="65" spans="1:9" x14ac:dyDescent="0.3">
      <c r="A65" s="67"/>
      <c r="B65" s="47"/>
      <c r="C65" s="47"/>
      <c r="D65" s="47"/>
      <c r="E65" s="61"/>
      <c r="F65" s="40"/>
      <c r="G65" s="95"/>
      <c r="H65" s="42"/>
      <c r="I65" s="41"/>
    </row>
    <row r="66" spans="1:9" x14ac:dyDescent="0.3">
      <c r="A66" s="67"/>
      <c r="B66" s="47"/>
      <c r="C66" s="47"/>
      <c r="D66" s="47"/>
      <c r="E66" s="60" t="s">
        <v>1041</v>
      </c>
      <c r="F66" s="40" t="s">
        <v>987</v>
      </c>
      <c r="G66" s="95" t="e">
        <f>SUM(G57:G63)</f>
        <v>#VALUE!</v>
      </c>
      <c r="H66" s="42"/>
      <c r="I66" s="41"/>
    </row>
    <row r="67" spans="1:9" x14ac:dyDescent="0.3">
      <c r="A67" s="97"/>
      <c r="B67" s="98"/>
      <c r="C67" s="98"/>
      <c r="D67" s="98"/>
      <c r="E67" s="99"/>
      <c r="F67" s="66"/>
      <c r="G67" s="100"/>
      <c r="H67" s="100"/>
      <c r="I67" s="41"/>
    </row>
    <row r="68" spans="1:9" x14ac:dyDescent="0.3">
      <c r="A68" s="97"/>
      <c r="B68" s="98"/>
      <c r="C68" s="98"/>
      <c r="D68" s="98"/>
      <c r="E68" s="99"/>
      <c r="F68" s="101"/>
      <c r="G68" s="100"/>
      <c r="H68" s="100"/>
      <c r="I68" s="41"/>
    </row>
    <row r="69" spans="1:9" x14ac:dyDescent="0.3">
      <c r="A69" s="74"/>
      <c r="B69" s="75"/>
      <c r="C69" s="75"/>
      <c r="D69" s="75"/>
      <c r="E69" s="60"/>
      <c r="F69" s="69"/>
      <c r="G69" s="90"/>
      <c r="H69" s="42"/>
      <c r="I69" s="41"/>
    </row>
    <row r="70" spans="1:9" x14ac:dyDescent="0.3">
      <c r="A70" s="74"/>
      <c r="B70" s="75"/>
      <c r="C70" s="75"/>
      <c r="D70" s="75"/>
      <c r="E70" s="60"/>
      <c r="F70" s="40"/>
      <c r="G70" s="90"/>
      <c r="H70" s="42"/>
      <c r="I70" s="41"/>
    </row>
    <row r="71" spans="1:9" x14ac:dyDescent="0.3">
      <c r="A71" s="74"/>
      <c r="B71" s="124"/>
      <c r="C71" s="124"/>
      <c r="D71" s="124"/>
      <c r="E71" s="124"/>
      <c r="F71" s="40"/>
      <c r="G71" s="90"/>
      <c r="H71" s="42"/>
      <c r="I71" s="41"/>
    </row>
    <row r="72" spans="1:9" x14ac:dyDescent="0.3">
      <c r="A72" s="67"/>
      <c r="B72" s="135" t="s">
        <v>1042</v>
      </c>
      <c r="C72" s="135"/>
      <c r="D72" s="135"/>
      <c r="E72" s="135"/>
      <c r="F72" s="41"/>
      <c r="G72" s="102"/>
      <c r="H72" s="42"/>
      <c r="I72" s="41"/>
    </row>
    <row r="73" spans="1:9" x14ac:dyDescent="0.3">
      <c r="A73" s="67"/>
      <c r="B73" s="124" t="s">
        <v>1005</v>
      </c>
      <c r="C73" s="124"/>
      <c r="D73" s="124"/>
      <c r="E73" s="124"/>
      <c r="F73" s="41"/>
      <c r="G73" s="102"/>
      <c r="H73" s="42"/>
      <c r="I73" s="41"/>
    </row>
    <row r="74" spans="1:9" x14ac:dyDescent="0.3">
      <c r="A74" s="67"/>
      <c r="B74" s="129" t="s">
        <v>1043</v>
      </c>
      <c r="C74" s="129"/>
      <c r="D74" s="129"/>
      <c r="E74" s="129"/>
      <c r="F74" s="41"/>
      <c r="G74" s="102"/>
      <c r="H74" s="42"/>
      <c r="I74" s="41"/>
    </row>
    <row r="75" spans="1:9" x14ac:dyDescent="0.3">
      <c r="A75" s="97"/>
      <c r="B75" s="129"/>
      <c r="C75" s="129"/>
      <c r="D75" s="129"/>
      <c r="E75" s="129"/>
      <c r="F75" s="66"/>
      <c r="G75" s="90"/>
      <c r="H75" s="42"/>
      <c r="I75" s="41"/>
    </row>
    <row r="76" spans="1:9" x14ac:dyDescent="0.3">
      <c r="A76" s="97"/>
      <c r="B76" s="129"/>
      <c r="C76" s="129"/>
      <c r="D76" s="129"/>
      <c r="E76" s="129"/>
      <c r="F76" s="93"/>
      <c r="G76" s="90"/>
      <c r="H76" s="42"/>
      <c r="I76" s="41"/>
    </row>
    <row r="77" spans="1:9" x14ac:dyDescent="0.3">
      <c r="A77" s="67"/>
      <c r="B77" s="134" t="s">
        <v>1044</v>
      </c>
      <c r="C77" s="134"/>
      <c r="D77" s="134"/>
      <c r="E77" s="134"/>
      <c r="F77" s="93"/>
      <c r="G77" s="102"/>
      <c r="H77" s="42"/>
      <c r="I77" s="41"/>
    </row>
    <row r="78" spans="1:9" x14ac:dyDescent="0.3">
      <c r="A78" s="97"/>
      <c r="B78" s="98"/>
      <c r="C78" s="58"/>
      <c r="D78" s="58"/>
      <c r="E78" s="58"/>
      <c r="F78" s="93"/>
      <c r="G78" s="90"/>
      <c r="H78" s="42"/>
      <c r="I78" s="41"/>
    </row>
    <row r="79" spans="1:9" x14ac:dyDescent="0.3">
      <c r="A79" s="63" t="s">
        <v>1009</v>
      </c>
      <c r="B79" s="98"/>
      <c r="C79" s="134" t="s">
        <v>1045</v>
      </c>
      <c r="D79" s="134"/>
      <c r="E79" s="134"/>
      <c r="F79" s="69"/>
      <c r="G79" s="95">
        <v>5000</v>
      </c>
      <c r="H79" s="42"/>
      <c r="I79" s="41"/>
    </row>
    <row r="80" spans="1:9" x14ac:dyDescent="0.3">
      <c r="A80" s="63"/>
      <c r="B80" s="98"/>
      <c r="C80" s="54"/>
      <c r="D80" s="54"/>
      <c r="E80" s="54"/>
      <c r="F80" s="69"/>
      <c r="G80" s="95"/>
      <c r="H80" s="42"/>
      <c r="I80" s="41"/>
    </row>
    <row r="81" spans="1:9" x14ac:dyDescent="0.3">
      <c r="A81" s="63" t="s">
        <v>1011</v>
      </c>
      <c r="B81" s="98"/>
      <c r="C81" s="129" t="s">
        <v>1046</v>
      </c>
      <c r="D81" s="129"/>
      <c r="E81" s="129"/>
      <c r="F81" s="69"/>
      <c r="G81" s="95">
        <v>5000</v>
      </c>
      <c r="H81" s="42"/>
      <c r="I81" s="41"/>
    </row>
    <row r="82" spans="1:9" x14ac:dyDescent="0.3">
      <c r="A82" s="74"/>
      <c r="B82" s="98"/>
      <c r="C82" s="51"/>
      <c r="D82" s="51"/>
      <c r="E82" s="51"/>
      <c r="F82" s="69"/>
      <c r="G82" s="95"/>
      <c r="H82" s="42"/>
      <c r="I82" s="41"/>
    </row>
    <row r="83" spans="1:9" x14ac:dyDescent="0.3">
      <c r="A83" s="63" t="s">
        <v>1013</v>
      </c>
      <c r="B83" s="98"/>
      <c r="C83" s="129" t="s">
        <v>1047</v>
      </c>
      <c r="D83" s="129"/>
      <c r="E83" s="129"/>
      <c r="F83" s="69"/>
      <c r="G83" s="95">
        <v>5000</v>
      </c>
      <c r="H83" s="42"/>
      <c r="I83" s="41"/>
    </row>
    <row r="84" spans="1:9" x14ac:dyDescent="0.3">
      <c r="A84" s="63"/>
      <c r="B84" s="53"/>
      <c r="C84" s="51"/>
      <c r="D84" s="51"/>
      <c r="E84" s="51"/>
      <c r="F84" s="69"/>
      <c r="G84" s="95"/>
      <c r="H84" s="42"/>
      <c r="I84" s="41"/>
    </row>
    <row r="85" spans="1:9" x14ac:dyDescent="0.3">
      <c r="A85" s="63" t="s">
        <v>1015</v>
      </c>
      <c r="B85" s="45"/>
      <c r="C85" s="129" t="s">
        <v>1048</v>
      </c>
      <c r="D85" s="129"/>
      <c r="E85" s="129"/>
      <c r="F85" s="69"/>
      <c r="G85" s="95">
        <v>5000</v>
      </c>
      <c r="H85" s="74"/>
      <c r="I85" s="75"/>
    </row>
    <row r="86" spans="1:9" x14ac:dyDescent="0.3">
      <c r="A86" s="63"/>
      <c r="B86" s="51"/>
      <c r="C86" s="54"/>
      <c r="D86" s="54"/>
      <c r="E86" s="54"/>
      <c r="F86" s="69"/>
      <c r="G86" s="95"/>
      <c r="H86" s="74"/>
      <c r="I86" s="75"/>
    </row>
    <row r="87" spans="1:9" x14ac:dyDescent="0.3">
      <c r="A87" s="63" t="s">
        <v>1017</v>
      </c>
      <c r="B87" s="51"/>
      <c r="C87" s="134" t="s">
        <v>1049</v>
      </c>
      <c r="D87" s="134"/>
      <c r="E87" s="134"/>
      <c r="F87" s="69"/>
      <c r="G87" s="95">
        <v>5000</v>
      </c>
      <c r="H87" s="63"/>
      <c r="I87" s="75"/>
    </row>
    <row r="88" spans="1:9" x14ac:dyDescent="0.3">
      <c r="A88" s="63"/>
      <c r="B88" s="51"/>
      <c r="C88" s="54"/>
      <c r="D88" s="54"/>
      <c r="E88" s="54"/>
      <c r="F88" s="69"/>
      <c r="G88" s="95"/>
      <c r="H88" s="63"/>
      <c r="I88" s="75"/>
    </row>
    <row r="89" spans="1:9" x14ac:dyDescent="0.3">
      <c r="A89" s="63" t="s">
        <v>1019</v>
      </c>
      <c r="B89" s="54"/>
      <c r="C89" s="134" t="s">
        <v>1050</v>
      </c>
      <c r="D89" s="134"/>
      <c r="E89" s="134"/>
      <c r="F89" s="69"/>
      <c r="G89" s="95">
        <v>3500</v>
      </c>
      <c r="H89" s="63"/>
      <c r="I89" s="75"/>
    </row>
    <row r="90" spans="1:9" x14ac:dyDescent="0.3">
      <c r="A90" s="63"/>
      <c r="B90" s="54"/>
      <c r="C90" s="54"/>
      <c r="D90" s="54"/>
      <c r="E90" s="54"/>
      <c r="F90" s="69"/>
      <c r="G90" s="95"/>
      <c r="H90" s="42"/>
      <c r="I90" s="41"/>
    </row>
    <row r="91" spans="1:9" x14ac:dyDescent="0.3">
      <c r="A91" s="63" t="s">
        <v>1021</v>
      </c>
      <c r="B91" s="54"/>
      <c r="C91" s="129" t="s">
        <v>1051</v>
      </c>
      <c r="D91" s="129"/>
      <c r="E91" s="129"/>
      <c r="F91" s="69"/>
      <c r="G91" s="95">
        <v>5000</v>
      </c>
      <c r="H91" s="42"/>
      <c r="I91" s="41"/>
    </row>
    <row r="92" spans="1:9" x14ac:dyDescent="0.3">
      <c r="A92" s="63"/>
      <c r="B92" s="54"/>
      <c r="C92" s="134"/>
      <c r="D92" s="134"/>
      <c r="E92" s="134"/>
      <c r="F92" s="69"/>
      <c r="G92" s="95"/>
      <c r="H92" s="42"/>
      <c r="I92" s="41"/>
    </row>
    <row r="93" spans="1:9" x14ac:dyDescent="0.3">
      <c r="A93" s="63" t="s">
        <v>1023</v>
      </c>
      <c r="B93" s="54"/>
      <c r="C93" s="129" t="s">
        <v>1052</v>
      </c>
      <c r="D93" s="129"/>
      <c r="E93" s="129"/>
      <c r="F93" s="69"/>
      <c r="G93" s="95">
        <v>25000</v>
      </c>
      <c r="H93" s="42"/>
      <c r="I93" s="41"/>
    </row>
    <row r="94" spans="1:9" x14ac:dyDescent="0.3">
      <c r="A94" s="74"/>
      <c r="B94" s="75"/>
      <c r="C94" s="75"/>
      <c r="D94" s="75"/>
      <c r="E94" s="60"/>
      <c r="F94" s="40"/>
      <c r="G94" s="90"/>
      <c r="H94" s="42"/>
      <c r="I94" s="41"/>
    </row>
    <row r="95" spans="1:9" x14ac:dyDescent="0.3">
      <c r="A95" s="74"/>
      <c r="B95" s="75"/>
      <c r="C95" s="75"/>
      <c r="D95" s="75"/>
      <c r="E95" s="60"/>
      <c r="F95" s="40"/>
      <c r="G95" s="90"/>
      <c r="H95" s="42"/>
      <c r="I95" s="41"/>
    </row>
    <row r="96" spans="1:9" x14ac:dyDescent="0.3">
      <c r="A96" s="40"/>
      <c r="B96" s="41"/>
      <c r="C96" s="133"/>
      <c r="D96" s="133"/>
      <c r="E96" s="133"/>
      <c r="F96" s="93"/>
      <c r="G96" s="94"/>
      <c r="H96" s="57"/>
      <c r="I96" s="41"/>
    </row>
    <row r="97" spans="1:9" x14ac:dyDescent="0.3">
      <c r="A97" s="40"/>
      <c r="B97" s="41"/>
      <c r="C97" s="133"/>
      <c r="D97" s="133"/>
      <c r="E97" s="133"/>
      <c r="F97" s="93"/>
      <c r="G97" s="94"/>
      <c r="H97" s="57"/>
      <c r="I97" s="41"/>
    </row>
    <row r="98" spans="1:9" x14ac:dyDescent="0.3">
      <c r="A98" s="40"/>
      <c r="B98" s="41"/>
      <c r="C98" s="133"/>
      <c r="D98" s="133"/>
      <c r="E98" s="133"/>
      <c r="F98" s="93"/>
      <c r="G98" s="94"/>
      <c r="H98" s="57"/>
      <c r="I98" s="41"/>
    </row>
    <row r="99" spans="1:9" x14ac:dyDescent="0.3">
      <c r="A99" s="67"/>
      <c r="B99" s="47"/>
      <c r="C99" s="133"/>
      <c r="D99" s="133"/>
      <c r="E99" s="133"/>
      <c r="F99" s="93"/>
      <c r="G99" s="95"/>
      <c r="H99" s="42"/>
      <c r="I99" s="41"/>
    </row>
    <row r="100" spans="1:9" x14ac:dyDescent="0.3">
      <c r="A100" s="67"/>
      <c r="B100" s="47"/>
      <c r="C100" s="133"/>
      <c r="D100" s="133"/>
      <c r="E100" s="133"/>
      <c r="F100" s="103"/>
      <c r="G100" s="95"/>
      <c r="H100" s="42"/>
      <c r="I100" s="41"/>
    </row>
    <row r="101" spans="1:9" x14ac:dyDescent="0.3">
      <c r="A101" s="67"/>
      <c r="B101" s="47"/>
      <c r="C101" s="47"/>
      <c r="D101" s="47"/>
      <c r="E101" s="61"/>
      <c r="F101" s="40"/>
      <c r="G101" s="90"/>
      <c r="H101" s="42"/>
      <c r="I101" s="41"/>
    </row>
    <row r="102" spans="1:9" x14ac:dyDescent="0.3">
      <c r="A102" s="67"/>
      <c r="B102" s="135"/>
      <c r="C102" s="135"/>
      <c r="D102" s="135"/>
      <c r="E102" s="135"/>
      <c r="F102" s="41"/>
      <c r="G102" s="102"/>
      <c r="H102" s="42"/>
      <c r="I102" s="41"/>
    </row>
    <row r="103" spans="1:9" x14ac:dyDescent="0.3">
      <c r="A103" s="67"/>
      <c r="B103" s="124"/>
      <c r="C103" s="124"/>
      <c r="D103" s="124"/>
      <c r="E103" s="124"/>
      <c r="F103" s="41"/>
      <c r="G103" s="102"/>
      <c r="H103" s="42"/>
      <c r="I103" s="41"/>
    </row>
    <row r="104" spans="1:9" x14ac:dyDescent="0.3">
      <c r="A104" s="67"/>
      <c r="B104" s="129"/>
      <c r="C104" s="129"/>
      <c r="D104" s="129"/>
      <c r="E104" s="129"/>
      <c r="F104" s="41"/>
      <c r="G104" s="102"/>
      <c r="H104" s="42"/>
      <c r="I104" s="41"/>
    </row>
    <row r="105" spans="1:9" x14ac:dyDescent="0.3">
      <c r="A105" s="97"/>
      <c r="B105" s="129"/>
      <c r="C105" s="129"/>
      <c r="D105" s="129"/>
      <c r="E105" s="129"/>
      <c r="F105" s="66"/>
      <c r="G105" s="90"/>
      <c r="H105" s="42"/>
      <c r="I105" s="41"/>
    </row>
    <row r="106" spans="1:9" x14ac:dyDescent="0.3">
      <c r="A106" s="97"/>
      <c r="B106" s="129"/>
      <c r="C106" s="129"/>
      <c r="D106" s="129"/>
      <c r="E106" s="129"/>
      <c r="F106" s="93"/>
      <c r="G106" s="90"/>
      <c r="H106" s="42"/>
      <c r="I106" s="41"/>
    </row>
    <row r="107" spans="1:9" x14ac:dyDescent="0.3">
      <c r="A107" s="67"/>
      <c r="B107" s="134"/>
      <c r="C107" s="134"/>
      <c r="D107" s="134"/>
      <c r="E107" s="134"/>
      <c r="F107" s="93"/>
      <c r="G107" s="102"/>
      <c r="H107" s="42"/>
      <c r="I107" s="41"/>
    </row>
    <row r="108" spans="1:9" x14ac:dyDescent="0.3">
      <c r="A108" s="97"/>
      <c r="B108" s="98"/>
      <c r="C108" s="58"/>
      <c r="D108" s="58"/>
      <c r="E108" s="58"/>
      <c r="F108" s="93"/>
      <c r="G108" s="90"/>
      <c r="H108" s="42"/>
      <c r="I108" s="41"/>
    </row>
    <row r="109" spans="1:9" x14ac:dyDescent="0.3">
      <c r="A109" s="63"/>
      <c r="B109" s="98"/>
      <c r="C109" s="134"/>
      <c r="D109" s="134"/>
      <c r="E109" s="134"/>
      <c r="F109" s="69"/>
      <c r="G109" s="95"/>
      <c r="H109" s="42"/>
      <c r="I109" s="41"/>
    </row>
    <row r="110" spans="1:9" x14ac:dyDescent="0.3">
      <c r="A110" s="63"/>
      <c r="B110" s="98"/>
      <c r="C110" s="54"/>
      <c r="D110" s="54"/>
      <c r="E110" s="54"/>
      <c r="F110" s="69"/>
      <c r="G110" s="95"/>
      <c r="H110" s="42"/>
      <c r="I110" s="41"/>
    </row>
    <row r="111" spans="1:9" x14ac:dyDescent="0.3">
      <c r="A111" s="63"/>
      <c r="B111" s="98"/>
      <c r="C111" s="129"/>
      <c r="D111" s="129"/>
      <c r="E111" s="129"/>
      <c r="F111" s="69"/>
      <c r="G111" s="95"/>
      <c r="H111" s="42"/>
      <c r="I111" s="41"/>
    </row>
    <row r="112" spans="1:9" x14ac:dyDescent="0.3">
      <c r="A112" s="74"/>
      <c r="B112" s="98"/>
      <c r="C112" s="51"/>
      <c r="D112" s="51"/>
      <c r="E112" s="51"/>
      <c r="F112" s="69"/>
      <c r="G112" s="95"/>
      <c r="H112" s="42"/>
      <c r="I112" s="41"/>
    </row>
    <row r="113" spans="1:9" x14ac:dyDescent="0.3">
      <c r="A113" s="63"/>
      <c r="B113" s="98"/>
      <c r="C113" s="129"/>
      <c r="D113" s="129"/>
      <c r="E113" s="129"/>
      <c r="F113" s="69"/>
      <c r="G113" s="95"/>
      <c r="H113" s="42"/>
      <c r="I113" s="41"/>
    </row>
    <row r="114" spans="1:9" x14ac:dyDescent="0.3">
      <c r="A114" s="63"/>
      <c r="B114" s="53"/>
      <c r="C114" s="51"/>
      <c r="D114" s="51"/>
      <c r="E114" s="51"/>
      <c r="F114" s="69"/>
      <c r="G114" s="95"/>
      <c r="H114" s="40"/>
      <c r="I114" s="41"/>
    </row>
    <row r="115" spans="1:9" x14ac:dyDescent="0.3">
      <c r="A115" s="63"/>
      <c r="B115" s="45"/>
      <c r="C115" s="129"/>
      <c r="D115" s="129"/>
      <c r="E115" s="129"/>
      <c r="F115" s="69"/>
      <c r="G115" s="95"/>
      <c r="H115" s="42"/>
      <c r="I115" s="41"/>
    </row>
    <row r="116" spans="1:9" x14ac:dyDescent="0.3">
      <c r="A116" s="63"/>
      <c r="B116" s="51"/>
      <c r="C116" s="54"/>
      <c r="D116" s="54"/>
      <c r="E116" s="54"/>
      <c r="F116" s="69"/>
      <c r="G116" s="95"/>
      <c r="H116" s="42"/>
      <c r="I116" s="41"/>
    </row>
    <row r="117" spans="1:9" x14ac:dyDescent="0.3">
      <c r="A117" s="63"/>
      <c r="B117" s="51"/>
      <c r="C117" s="134"/>
      <c r="D117" s="134"/>
      <c r="E117" s="134"/>
      <c r="F117" s="69"/>
      <c r="G117" s="95"/>
      <c r="H117" s="42"/>
      <c r="I117" s="41"/>
    </row>
    <row r="118" spans="1:9" x14ac:dyDescent="0.3">
      <c r="A118" s="63"/>
      <c r="B118" s="51"/>
      <c r="C118" s="54"/>
      <c r="D118" s="54"/>
      <c r="E118" s="54"/>
      <c r="F118" s="69"/>
      <c r="G118" s="95"/>
      <c r="H118" s="42"/>
      <c r="I118" s="41"/>
    </row>
    <row r="119" spans="1:9" x14ac:dyDescent="0.3">
      <c r="A119" s="63"/>
      <c r="B119" s="54"/>
      <c r="C119" s="134"/>
      <c r="D119" s="134"/>
      <c r="E119" s="134"/>
      <c r="F119" s="69"/>
      <c r="G119" s="95"/>
      <c r="H119" s="42"/>
      <c r="I119" s="41"/>
    </row>
    <row r="120" spans="1:9" x14ac:dyDescent="0.3">
      <c r="A120" s="63"/>
      <c r="B120" s="54"/>
      <c r="C120" s="54"/>
      <c r="D120" s="54"/>
      <c r="E120" s="54"/>
      <c r="F120" s="69"/>
      <c r="G120" s="95"/>
      <c r="H120" s="42"/>
      <c r="I120" s="41"/>
    </row>
    <row r="121" spans="1:9" x14ac:dyDescent="0.3">
      <c r="A121" s="63"/>
      <c r="B121" s="54"/>
      <c r="C121" s="129"/>
      <c r="D121" s="129"/>
      <c r="E121" s="129"/>
      <c r="F121" s="69"/>
      <c r="G121" s="95"/>
      <c r="H121" s="42"/>
      <c r="I121" s="41"/>
    </row>
    <row r="122" spans="1:9" x14ac:dyDescent="0.3">
      <c r="A122" s="63"/>
      <c r="B122" s="54"/>
      <c r="C122" s="134"/>
      <c r="D122" s="134"/>
      <c r="E122" s="134"/>
      <c r="F122" s="69"/>
      <c r="G122" s="95"/>
      <c r="H122" s="42"/>
      <c r="I122" s="41"/>
    </row>
    <row r="123" spans="1:9" x14ac:dyDescent="0.3">
      <c r="A123" s="63"/>
      <c r="B123" s="54"/>
      <c r="C123" s="129"/>
      <c r="D123" s="129"/>
      <c r="E123" s="129"/>
      <c r="F123" s="69"/>
      <c r="G123" s="95"/>
      <c r="H123" s="42"/>
      <c r="I123" s="41"/>
    </row>
    <row r="124" spans="1:9" x14ac:dyDescent="0.3">
      <c r="A124" s="63"/>
      <c r="B124" s="51"/>
      <c r="C124" s="51"/>
      <c r="D124" s="51"/>
      <c r="E124" s="51"/>
      <c r="F124" s="69"/>
      <c r="G124" s="95"/>
      <c r="H124" s="42"/>
      <c r="I124" s="41"/>
    </row>
    <row r="125" spans="1:9" x14ac:dyDescent="0.3">
      <c r="A125" s="63"/>
      <c r="B125" s="51"/>
      <c r="C125" s="51"/>
      <c r="D125" s="51"/>
      <c r="E125" s="51"/>
      <c r="F125" s="40"/>
      <c r="G125" s="104"/>
      <c r="H125" s="42"/>
      <c r="I125" s="41"/>
    </row>
    <row r="126" spans="1:9" x14ac:dyDescent="0.3">
      <c r="A126" s="40"/>
      <c r="B126" s="105"/>
      <c r="C126" s="105"/>
      <c r="D126" s="131" t="s">
        <v>999</v>
      </c>
      <c r="E126" s="131"/>
      <c r="F126" s="44" t="s">
        <v>987</v>
      </c>
      <c r="G126" s="106">
        <f>SUM(G69:G123)</f>
        <v>58500</v>
      </c>
      <c r="H126" s="42"/>
      <c r="I126" s="41"/>
    </row>
    <row r="127" spans="1:9" x14ac:dyDescent="0.3">
      <c r="A127" s="40"/>
      <c r="B127" s="105"/>
      <c r="C127" s="105"/>
      <c r="D127" s="105"/>
      <c r="E127" s="46"/>
      <c r="F127" s="44"/>
      <c r="G127" s="107"/>
      <c r="H127" s="57"/>
      <c r="I127" s="41"/>
    </row>
    <row r="128" spans="1:9" x14ac:dyDescent="0.3">
      <c r="A128" s="40"/>
      <c r="B128" s="105"/>
      <c r="C128" s="105"/>
      <c r="D128" s="105"/>
      <c r="E128" s="105"/>
      <c r="F128" s="108"/>
      <c r="G128" s="40"/>
      <c r="H128" s="42"/>
      <c r="I128" s="41"/>
    </row>
    <row r="129" spans="1:9" x14ac:dyDescent="0.3">
      <c r="A129" s="40"/>
      <c r="B129" s="135" t="s">
        <v>1053</v>
      </c>
      <c r="C129" s="135"/>
      <c r="D129" s="135"/>
      <c r="E129" s="135"/>
      <c r="F129" s="108"/>
      <c r="G129" s="40"/>
      <c r="H129" s="42"/>
      <c r="I129" s="41"/>
    </row>
    <row r="130" spans="1:9" x14ac:dyDescent="0.3">
      <c r="A130" s="40"/>
      <c r="B130" s="51"/>
      <c r="C130" s="51"/>
      <c r="D130" s="51"/>
      <c r="E130" s="51"/>
      <c r="F130" s="82"/>
      <c r="G130" s="40"/>
      <c r="H130" s="42"/>
      <c r="I130" s="41"/>
    </row>
    <row r="131" spans="1:9" x14ac:dyDescent="0.3">
      <c r="A131" s="74"/>
      <c r="B131" s="132" t="s">
        <v>1054</v>
      </c>
      <c r="C131" s="132"/>
      <c r="D131" s="132"/>
      <c r="E131" s="132"/>
      <c r="F131" s="69"/>
      <c r="G131" s="49"/>
      <c r="H131" s="42"/>
      <c r="I131" s="41"/>
    </row>
    <row r="132" spans="1:9" x14ac:dyDescent="0.3">
      <c r="A132" s="74"/>
      <c r="B132" s="129" t="s">
        <v>1055</v>
      </c>
      <c r="C132" s="129"/>
      <c r="D132" s="129"/>
      <c r="E132" s="129"/>
      <c r="F132" s="69"/>
      <c r="G132" s="49"/>
      <c r="H132" s="42"/>
      <c r="I132" s="41"/>
    </row>
    <row r="133" spans="1:9" x14ac:dyDescent="0.3">
      <c r="A133" s="74"/>
      <c r="B133" s="129"/>
      <c r="C133" s="129"/>
      <c r="D133" s="129"/>
      <c r="E133" s="129"/>
      <c r="F133" s="69"/>
      <c r="G133" s="49"/>
      <c r="H133" s="42"/>
      <c r="I133" s="41"/>
    </row>
    <row r="134" spans="1:9" x14ac:dyDescent="0.3">
      <c r="A134" s="74"/>
      <c r="B134" s="129"/>
      <c r="C134" s="129"/>
      <c r="D134" s="129"/>
      <c r="E134" s="129"/>
      <c r="F134" s="69"/>
      <c r="G134" s="49"/>
      <c r="H134" s="42"/>
      <c r="I134" s="41"/>
    </row>
    <row r="135" spans="1:9" x14ac:dyDescent="0.3">
      <c r="A135" s="74"/>
      <c r="B135" s="129"/>
      <c r="C135" s="129"/>
      <c r="D135" s="129"/>
      <c r="E135" s="129"/>
      <c r="F135" s="69"/>
      <c r="G135" s="49"/>
      <c r="H135" s="42"/>
      <c r="I135" s="41"/>
    </row>
    <row r="136" spans="1:9" x14ac:dyDescent="0.3">
      <c r="A136" s="74"/>
      <c r="B136" s="51"/>
      <c r="C136" s="51"/>
      <c r="D136" s="51"/>
      <c r="E136" s="51"/>
      <c r="F136" s="69"/>
      <c r="G136" s="49"/>
      <c r="H136" s="42"/>
      <c r="I136" s="41"/>
    </row>
    <row r="137" spans="1:9" x14ac:dyDescent="0.3">
      <c r="A137" s="63" t="s">
        <v>1009</v>
      </c>
      <c r="B137" s="71"/>
      <c r="C137" s="133" t="s">
        <v>1056</v>
      </c>
      <c r="D137" s="133"/>
      <c r="E137" s="133"/>
      <c r="F137" s="93"/>
      <c r="G137" s="95"/>
      <c r="H137" s="42"/>
      <c r="I137" s="41"/>
    </row>
    <row r="138" spans="1:9" x14ac:dyDescent="0.3">
      <c r="A138" s="63"/>
      <c r="B138" s="71"/>
      <c r="C138" s="133"/>
      <c r="D138" s="133"/>
      <c r="E138" s="133"/>
      <c r="F138" s="93"/>
      <c r="G138" s="95">
        <v>5000</v>
      </c>
      <c r="H138" s="42"/>
      <c r="I138" s="41"/>
    </row>
    <row r="139" spans="1:9" x14ac:dyDescent="0.3">
      <c r="A139" s="63"/>
      <c r="B139" s="71"/>
      <c r="C139" s="58"/>
      <c r="D139" s="58"/>
      <c r="E139" s="58"/>
      <c r="F139" s="93"/>
      <c r="G139" s="95"/>
      <c r="H139" s="42"/>
      <c r="I139" s="41"/>
    </row>
    <row r="140" spans="1:9" x14ac:dyDescent="0.3">
      <c r="A140" s="63" t="s">
        <v>1011</v>
      </c>
      <c r="B140" s="75"/>
      <c r="C140" s="127" t="s">
        <v>1057</v>
      </c>
      <c r="D140" s="127"/>
      <c r="E140" s="127"/>
      <c r="F140" s="109" t="s">
        <v>1040</v>
      </c>
      <c r="G140" s="95" t="e">
        <f>G138*F140</f>
        <v>#VALUE!</v>
      </c>
      <c r="H140" s="42"/>
      <c r="I140" s="41"/>
    </row>
    <row r="141" spans="1:9" x14ac:dyDescent="0.3">
      <c r="A141" s="63"/>
      <c r="B141" s="75"/>
      <c r="C141" s="128" t="s">
        <v>1058</v>
      </c>
      <c r="D141" s="128"/>
      <c r="E141" s="128"/>
      <c r="F141" s="69"/>
      <c r="G141" s="95"/>
      <c r="H141" s="42"/>
      <c r="I141" s="41"/>
    </row>
    <row r="142" spans="1:9" x14ac:dyDescent="0.3">
      <c r="A142" s="63"/>
      <c r="B142" s="75"/>
      <c r="C142" s="128"/>
      <c r="D142" s="128"/>
      <c r="E142" s="128"/>
      <c r="F142" s="69"/>
      <c r="G142" s="95"/>
      <c r="H142" s="42"/>
      <c r="I142" s="41"/>
    </row>
    <row r="143" spans="1:9" x14ac:dyDescent="0.3">
      <c r="A143" s="63"/>
      <c r="B143" s="75"/>
      <c r="C143" s="75"/>
      <c r="D143" s="75"/>
      <c r="E143" s="75"/>
      <c r="F143" s="110"/>
      <c r="G143" s="95"/>
      <c r="H143" s="42"/>
      <c r="I143" s="41"/>
    </row>
    <row r="144" spans="1:9" x14ac:dyDescent="0.3">
      <c r="A144" s="40" t="s">
        <v>1013</v>
      </c>
      <c r="B144" s="53"/>
      <c r="C144" s="133" t="s">
        <v>1059</v>
      </c>
      <c r="D144" s="133"/>
      <c r="E144" s="133"/>
      <c r="F144" s="93"/>
      <c r="G144" s="95"/>
      <c r="H144" s="42"/>
      <c r="I144" s="41"/>
    </row>
    <row r="145" spans="1:9" x14ac:dyDescent="0.3">
      <c r="A145" s="40"/>
      <c r="B145" s="53"/>
      <c r="C145" s="133"/>
      <c r="D145" s="133"/>
      <c r="E145" s="133"/>
      <c r="F145" s="93"/>
      <c r="G145" s="95">
        <v>2500</v>
      </c>
      <c r="H145" s="42"/>
      <c r="I145" s="41"/>
    </row>
    <row r="146" spans="1:9" x14ac:dyDescent="0.3">
      <c r="A146" s="40"/>
      <c r="B146" s="53"/>
      <c r="C146" s="58"/>
      <c r="D146" s="58"/>
      <c r="E146" s="58"/>
      <c r="F146" s="93"/>
      <c r="G146" s="95"/>
      <c r="H146" s="42"/>
      <c r="I146" s="41"/>
    </row>
    <row r="147" spans="1:9" x14ac:dyDescent="0.3">
      <c r="A147" s="63" t="s">
        <v>1015</v>
      </c>
      <c r="B147" s="75"/>
      <c r="C147" s="127" t="s">
        <v>1057</v>
      </c>
      <c r="D147" s="127"/>
      <c r="E147" s="127"/>
      <c r="F147" s="109" t="s">
        <v>1040</v>
      </c>
      <c r="G147" s="95" t="e">
        <f>G145*F147</f>
        <v>#VALUE!</v>
      </c>
      <c r="H147" s="42"/>
      <c r="I147" s="41"/>
    </row>
    <row r="148" spans="1:9" x14ac:dyDescent="0.3">
      <c r="A148" s="63"/>
      <c r="B148" s="75"/>
      <c r="C148" s="128" t="s">
        <v>1060</v>
      </c>
      <c r="D148" s="128"/>
      <c r="E148" s="128"/>
      <c r="F148" s="69"/>
      <c r="G148" s="95"/>
      <c r="H148" s="42"/>
      <c r="I148" s="41"/>
    </row>
    <row r="149" spans="1:9" x14ac:dyDescent="0.3">
      <c r="A149" s="63"/>
      <c r="B149" s="75"/>
      <c r="C149" s="128"/>
      <c r="D149" s="128"/>
      <c r="E149" s="128"/>
      <c r="F149" s="69"/>
      <c r="G149" s="95"/>
      <c r="H149" s="42"/>
      <c r="I149" s="41"/>
    </row>
    <row r="150" spans="1:9" x14ac:dyDescent="0.3">
      <c r="A150" s="40"/>
      <c r="B150" s="53"/>
      <c r="C150" s="53"/>
      <c r="D150" s="53"/>
      <c r="E150" s="41"/>
      <c r="F150" s="69"/>
      <c r="G150" s="95"/>
      <c r="H150" s="42"/>
      <c r="I150" s="41"/>
    </row>
    <row r="151" spans="1:9" x14ac:dyDescent="0.3">
      <c r="A151" s="67" t="s">
        <v>1017</v>
      </c>
      <c r="B151" s="70"/>
      <c r="C151" s="129" t="s">
        <v>1061</v>
      </c>
      <c r="D151" s="129"/>
      <c r="E151" s="129"/>
      <c r="F151" s="82"/>
      <c r="G151" s="95"/>
      <c r="H151" s="42"/>
      <c r="I151" s="41"/>
    </row>
    <row r="152" spans="1:9" x14ac:dyDescent="0.3">
      <c r="A152" s="67"/>
      <c r="B152" s="70"/>
      <c r="C152" s="129"/>
      <c r="D152" s="129"/>
      <c r="E152" s="129"/>
      <c r="F152" s="82"/>
      <c r="G152" s="95"/>
      <c r="H152" s="42"/>
      <c r="I152" s="41"/>
    </row>
    <row r="153" spans="1:9" x14ac:dyDescent="0.3">
      <c r="A153" s="67"/>
      <c r="B153" s="70"/>
      <c r="C153" s="129"/>
      <c r="D153" s="129"/>
      <c r="E153" s="129"/>
      <c r="F153" s="82"/>
      <c r="G153" s="95"/>
      <c r="H153" s="42"/>
      <c r="I153" s="41"/>
    </row>
    <row r="154" spans="1:9" x14ac:dyDescent="0.3">
      <c r="A154" s="67"/>
      <c r="B154" s="70"/>
      <c r="C154" s="129"/>
      <c r="D154" s="129"/>
      <c r="E154" s="129"/>
      <c r="F154" s="82"/>
      <c r="G154" s="95"/>
      <c r="H154" s="42"/>
      <c r="I154" s="41"/>
    </row>
    <row r="155" spans="1:9" x14ac:dyDescent="0.3">
      <c r="A155" s="67"/>
      <c r="B155" s="70"/>
      <c r="C155" s="129"/>
      <c r="D155" s="129"/>
      <c r="E155" s="129"/>
      <c r="F155" s="82"/>
      <c r="G155" s="95">
        <v>1500</v>
      </c>
      <c r="H155" s="42"/>
      <c r="I155" s="41"/>
    </row>
    <row r="156" spans="1:9" x14ac:dyDescent="0.3">
      <c r="A156" s="67"/>
      <c r="B156" s="70"/>
      <c r="C156" s="70"/>
      <c r="D156" s="70"/>
      <c r="E156" s="51"/>
      <c r="F156" s="82"/>
      <c r="G156" s="95"/>
      <c r="H156" s="42"/>
      <c r="I156" s="41"/>
    </row>
    <row r="157" spans="1:9" x14ac:dyDescent="0.3">
      <c r="A157" s="67" t="s">
        <v>1019</v>
      </c>
      <c r="B157" s="70"/>
      <c r="C157" s="130" t="s">
        <v>1057</v>
      </c>
      <c r="D157" s="130"/>
      <c r="E157" s="130"/>
      <c r="F157" s="111" t="s">
        <v>1040</v>
      </c>
      <c r="G157" s="95" t="e">
        <f>G155*F157</f>
        <v>#VALUE!</v>
      </c>
      <c r="H157" s="42"/>
      <c r="I157" s="41"/>
    </row>
    <row r="158" spans="1:9" x14ac:dyDescent="0.3">
      <c r="A158" s="67"/>
      <c r="B158" s="70"/>
      <c r="C158" s="128" t="s">
        <v>1062</v>
      </c>
      <c r="D158" s="128"/>
      <c r="E158" s="128"/>
      <c r="F158" s="112"/>
      <c r="G158" s="95"/>
      <c r="H158" s="42"/>
      <c r="I158" s="41"/>
    </row>
    <row r="159" spans="1:9" x14ac:dyDescent="0.3">
      <c r="A159" s="67"/>
      <c r="B159" s="70"/>
      <c r="C159" s="128"/>
      <c r="D159" s="128"/>
      <c r="E159" s="128"/>
      <c r="F159" s="112"/>
      <c r="G159" s="95"/>
      <c r="H159" s="42"/>
      <c r="I159" s="41"/>
    </row>
    <row r="160" spans="1:9" x14ac:dyDescent="0.3">
      <c r="A160" s="67"/>
      <c r="B160" s="70"/>
      <c r="C160" s="89"/>
      <c r="D160" s="89"/>
      <c r="E160" s="89"/>
      <c r="F160" s="82"/>
      <c r="G160" s="95"/>
      <c r="H160" s="42"/>
      <c r="I160" s="41"/>
    </row>
    <row r="161" spans="1:9" x14ac:dyDescent="0.3">
      <c r="A161" s="67"/>
      <c r="B161" s="70"/>
      <c r="C161" s="70"/>
      <c r="D161" s="70"/>
      <c r="E161" s="41"/>
      <c r="F161" s="69"/>
      <c r="G161" s="113"/>
      <c r="H161" s="42"/>
      <c r="I161" s="41"/>
    </row>
    <row r="162" spans="1:9" x14ac:dyDescent="0.3">
      <c r="A162" s="67"/>
      <c r="B162" s="70"/>
      <c r="C162" s="70"/>
      <c r="D162" s="70"/>
      <c r="E162" s="41"/>
      <c r="F162" s="69"/>
      <c r="G162" s="40"/>
      <c r="H162" s="42"/>
      <c r="I162" s="41"/>
    </row>
    <row r="163" spans="1:9" x14ac:dyDescent="0.3">
      <c r="A163" s="67"/>
      <c r="B163" s="71"/>
      <c r="C163" s="71"/>
      <c r="D163" s="131" t="s">
        <v>999</v>
      </c>
      <c r="E163" s="131"/>
      <c r="F163" s="114" t="s">
        <v>987</v>
      </c>
      <c r="G163" s="115" t="e">
        <f>SUM(G138:G157)</f>
        <v>#VALUE!</v>
      </c>
      <c r="H163" s="57"/>
      <c r="I163" s="41"/>
    </row>
    <row r="164" spans="1:9" ht="15" thickBot="1" x14ac:dyDescent="0.35">
      <c r="A164" s="63"/>
      <c r="B164" s="71"/>
      <c r="C164" s="71"/>
      <c r="D164" s="71"/>
      <c r="E164" s="61"/>
      <c r="F164" s="69"/>
      <c r="G164" s="116"/>
      <c r="H164" s="42"/>
      <c r="I164" s="41"/>
    </row>
    <row r="165" spans="1:9" ht="15" thickTop="1" x14ac:dyDescent="0.3">
      <c r="A165" s="63"/>
      <c r="B165" s="71"/>
      <c r="C165" s="71"/>
      <c r="D165" s="71"/>
      <c r="E165" s="61"/>
      <c r="F165" s="69"/>
      <c r="G165" s="117"/>
      <c r="H165" s="42"/>
      <c r="I165" s="41"/>
    </row>
    <row r="166" spans="1:9" x14ac:dyDescent="0.3">
      <c r="A166" s="63"/>
      <c r="B166" s="71"/>
      <c r="C166" s="71"/>
      <c r="D166" s="71"/>
      <c r="E166" s="61"/>
      <c r="F166" s="69"/>
      <c r="G166" s="117"/>
      <c r="H166" s="42"/>
      <c r="I166" s="41"/>
    </row>
    <row r="167" spans="1:9" x14ac:dyDescent="0.3">
      <c r="A167" s="63"/>
      <c r="B167" s="71"/>
      <c r="C167" s="71"/>
      <c r="D167" s="71"/>
      <c r="E167" s="58"/>
      <c r="F167" s="69"/>
      <c r="G167" s="117"/>
      <c r="H167" s="42"/>
      <c r="I167" s="41"/>
    </row>
    <row r="168" spans="1:9" x14ac:dyDescent="0.3">
      <c r="A168" s="65"/>
      <c r="B168" s="65"/>
      <c r="C168" s="65"/>
      <c r="D168" s="65"/>
      <c r="E168" s="118" t="s">
        <v>1063</v>
      </c>
      <c r="F168" s="114"/>
      <c r="G168" s="117"/>
      <c r="H168" s="57"/>
      <c r="I168" s="41"/>
    </row>
    <row r="169" spans="1:9" x14ac:dyDescent="0.3">
      <c r="A169" s="64"/>
      <c r="B169" s="64"/>
      <c r="C169" s="64"/>
      <c r="D169" s="64"/>
      <c r="E169" s="67"/>
      <c r="F169" s="69"/>
      <c r="G169" s="117"/>
      <c r="H169" s="57"/>
      <c r="I169" s="41"/>
    </row>
    <row r="170" spans="1:9" x14ac:dyDescent="0.3">
      <c r="A170" s="64"/>
      <c r="B170" s="64"/>
      <c r="C170" s="64"/>
      <c r="D170" s="64"/>
      <c r="E170" s="67" t="s">
        <v>1064</v>
      </c>
      <c r="F170" s="69"/>
      <c r="G170" s="115" t="e">
        <f>G66</f>
        <v>#VALUE!</v>
      </c>
      <c r="H170" s="42"/>
      <c r="I170" s="41"/>
    </row>
    <row r="171" spans="1:9" x14ac:dyDescent="0.3">
      <c r="A171" s="64"/>
      <c r="B171" s="64"/>
      <c r="C171" s="64"/>
      <c r="D171" s="64"/>
      <c r="E171" s="67"/>
      <c r="F171" s="69"/>
      <c r="G171" s="117"/>
      <c r="H171" s="42"/>
      <c r="I171" s="41"/>
    </row>
    <row r="172" spans="1:9" x14ac:dyDescent="0.3">
      <c r="A172" s="64"/>
      <c r="B172" s="65"/>
      <c r="C172" s="65"/>
      <c r="D172" s="65"/>
      <c r="E172" s="67" t="s">
        <v>1065</v>
      </c>
      <c r="F172" s="69"/>
      <c r="G172" s="115">
        <f>G126</f>
        <v>58500</v>
      </c>
      <c r="H172" s="42"/>
      <c r="I172" s="41"/>
    </row>
    <row r="173" spans="1:9" x14ac:dyDescent="0.3">
      <c r="A173" s="64"/>
      <c r="B173" s="65"/>
      <c r="C173" s="65"/>
      <c r="D173" s="65"/>
      <c r="E173" s="67"/>
      <c r="F173" s="69"/>
      <c r="G173" s="117"/>
      <c r="H173" s="42"/>
      <c r="I173" s="41"/>
    </row>
    <row r="174" spans="1:9" x14ac:dyDescent="0.3">
      <c r="A174" s="64"/>
      <c r="B174" s="65"/>
      <c r="C174" s="65"/>
      <c r="D174" s="65"/>
      <c r="E174" s="67" t="s">
        <v>1066</v>
      </c>
      <c r="F174" s="69"/>
      <c r="G174" s="115" t="e">
        <f>G163</f>
        <v>#VALUE!</v>
      </c>
      <c r="H174" s="42"/>
      <c r="I174" s="41"/>
    </row>
    <row r="175" spans="1:9" x14ac:dyDescent="0.3">
      <c r="A175" s="64"/>
      <c r="B175" s="65"/>
      <c r="C175" s="65"/>
      <c r="D175" s="65"/>
      <c r="E175" s="67"/>
      <c r="F175" s="69"/>
      <c r="G175" s="117"/>
      <c r="H175" s="42"/>
      <c r="I175" s="41"/>
    </row>
    <row r="176" spans="1:9" x14ac:dyDescent="0.3">
      <c r="A176" s="64"/>
      <c r="B176" s="65"/>
      <c r="C176" s="65"/>
      <c r="D176" s="65"/>
      <c r="E176" s="67"/>
      <c r="F176" s="69"/>
      <c r="G176" s="117"/>
      <c r="H176" s="42"/>
      <c r="I176" s="41"/>
    </row>
    <row r="177" spans="1:9" x14ac:dyDescent="0.3">
      <c r="A177" s="64"/>
      <c r="B177" s="54"/>
      <c r="C177" s="54"/>
      <c r="D177" s="54"/>
      <c r="E177" s="54"/>
      <c r="F177" s="69"/>
      <c r="G177" s="119"/>
      <c r="H177" s="42"/>
      <c r="I177" s="41"/>
    </row>
    <row r="178" spans="1:9" x14ac:dyDescent="0.3">
      <c r="A178" s="64"/>
      <c r="B178" s="64"/>
      <c r="C178" s="64"/>
      <c r="D178" s="64"/>
      <c r="E178" s="67"/>
      <c r="F178" s="69"/>
      <c r="G178" s="117"/>
      <c r="H178" s="42"/>
      <c r="I178" s="41"/>
    </row>
    <row r="179" spans="1:9" x14ac:dyDescent="0.3">
      <c r="A179" s="64"/>
      <c r="B179" s="122" t="s">
        <v>1067</v>
      </c>
      <c r="C179" s="122"/>
      <c r="D179" s="122"/>
      <c r="E179" s="122"/>
      <c r="F179" s="114" t="s">
        <v>987</v>
      </c>
      <c r="G179" s="115" t="e">
        <f>SUM(G170:G174)</f>
        <v>#VALUE!</v>
      </c>
      <c r="H179" s="42"/>
      <c r="I179" s="41"/>
    </row>
    <row r="180" spans="1:9" ht="15" thickBot="1" x14ac:dyDescent="0.35">
      <c r="A180" s="64"/>
      <c r="B180" s="122" t="s">
        <v>1068</v>
      </c>
      <c r="C180" s="122"/>
      <c r="D180" s="122"/>
      <c r="E180" s="122"/>
      <c r="F180" s="93"/>
      <c r="G180" s="116"/>
      <c r="H180" s="42"/>
      <c r="I180" s="41"/>
    </row>
    <row r="181" spans="1:9" ht="15" thickTop="1" x14ac:dyDescent="0.3">
      <c r="A181" s="64"/>
      <c r="B181" s="64"/>
      <c r="C181" s="64"/>
      <c r="D181" s="64"/>
      <c r="E181" s="64"/>
      <c r="F181" s="67"/>
      <c r="G181" s="120"/>
      <c r="H181" s="42"/>
      <c r="I181" s="41"/>
    </row>
    <row r="182" spans="1:9" x14ac:dyDescent="0.3">
      <c r="A182" s="64"/>
      <c r="B182" s="64"/>
      <c r="C182" s="64"/>
      <c r="D182" s="64"/>
      <c r="E182" s="64"/>
      <c r="F182" s="67"/>
      <c r="G182" s="40"/>
      <c r="H182" s="42"/>
      <c r="I182" s="41"/>
    </row>
    <row r="183" spans="1:9" x14ac:dyDescent="0.3">
      <c r="A183" s="67"/>
      <c r="B183" s="47"/>
      <c r="C183" s="47"/>
      <c r="D183" s="47"/>
      <c r="E183" s="61"/>
      <c r="F183" s="69"/>
      <c r="G183" s="40"/>
      <c r="H183" s="42"/>
      <c r="I183" s="41"/>
    </row>
    <row r="184" spans="1:9" x14ac:dyDescent="0.3">
      <c r="A184" s="67"/>
      <c r="B184" s="47"/>
      <c r="C184" s="47"/>
      <c r="D184" s="47"/>
      <c r="E184" s="61"/>
      <c r="F184" s="69"/>
      <c r="G184" s="40"/>
      <c r="H184" s="42"/>
      <c r="I184" s="41"/>
    </row>
    <row r="185" spans="1:9" x14ac:dyDescent="0.3">
      <c r="A185" s="67"/>
      <c r="B185" s="47"/>
      <c r="C185" s="47"/>
      <c r="D185" s="47"/>
      <c r="E185" s="61"/>
      <c r="F185" s="69"/>
      <c r="G185" s="40"/>
      <c r="H185" s="42"/>
      <c r="I185" s="41"/>
    </row>
    <row r="186" spans="1:9" x14ac:dyDescent="0.3">
      <c r="A186" s="67"/>
      <c r="B186" s="47"/>
      <c r="C186" s="47"/>
      <c r="D186" s="47"/>
      <c r="E186" s="61"/>
      <c r="F186" s="69"/>
      <c r="G186" s="40"/>
      <c r="H186" s="42"/>
      <c r="I186" s="41"/>
    </row>
    <row r="187" spans="1:9" x14ac:dyDescent="0.3">
      <c r="A187" s="67"/>
      <c r="B187" s="47"/>
      <c r="C187" s="47"/>
      <c r="D187" s="47"/>
      <c r="E187" s="61"/>
      <c r="F187" s="69"/>
      <c r="G187" s="40"/>
      <c r="H187" s="42"/>
      <c r="I187" s="41"/>
    </row>
    <row r="188" spans="1:9" x14ac:dyDescent="0.3">
      <c r="A188" s="67"/>
      <c r="B188" s="47"/>
      <c r="C188" s="47"/>
      <c r="D188" s="47"/>
      <c r="E188" s="61"/>
      <c r="F188" s="69"/>
      <c r="G188" s="40"/>
      <c r="H188" s="42"/>
      <c r="I188" s="41"/>
    </row>
    <row r="189" spans="1:9" x14ac:dyDescent="0.3">
      <c r="A189" s="67"/>
      <c r="B189" s="47"/>
      <c r="C189" s="47"/>
      <c r="D189" s="47"/>
      <c r="E189" s="61"/>
      <c r="F189" s="69"/>
      <c r="G189" s="40"/>
      <c r="H189" s="42"/>
      <c r="I189" s="41"/>
    </row>
    <row r="190" spans="1:9" x14ac:dyDescent="0.3">
      <c r="A190" s="67"/>
      <c r="B190" s="47"/>
      <c r="C190" s="47"/>
      <c r="D190" s="47"/>
      <c r="E190" s="61"/>
      <c r="F190" s="69"/>
      <c r="G190" s="40"/>
      <c r="H190" s="42"/>
      <c r="I190" s="41"/>
    </row>
    <row r="191" spans="1:9" x14ac:dyDescent="0.3">
      <c r="A191" s="67"/>
      <c r="B191" s="47"/>
      <c r="C191" s="47"/>
      <c r="D191" s="47"/>
      <c r="E191" s="61"/>
      <c r="F191" s="69"/>
      <c r="G191" s="40"/>
      <c r="H191" s="42"/>
      <c r="I191" s="41"/>
    </row>
    <row r="192" spans="1:9" x14ac:dyDescent="0.3">
      <c r="A192" s="67"/>
      <c r="B192" s="47"/>
      <c r="C192" s="47"/>
      <c r="D192" s="47"/>
      <c r="E192" s="61"/>
      <c r="F192" s="69"/>
      <c r="G192" s="40"/>
      <c r="H192" s="42"/>
      <c r="I192" s="41"/>
    </row>
    <row r="193" spans="1:9" x14ac:dyDescent="0.3">
      <c r="A193" s="67"/>
      <c r="B193" s="47"/>
      <c r="C193" s="47"/>
      <c r="D193" s="47"/>
      <c r="E193" s="61"/>
      <c r="F193" s="69"/>
      <c r="G193" s="40"/>
      <c r="H193" s="42"/>
      <c r="I193" s="41"/>
    </row>
    <row r="194" spans="1:9" x14ac:dyDescent="0.3">
      <c r="A194" s="67"/>
      <c r="B194" s="47"/>
      <c r="C194" s="47"/>
      <c r="D194" s="47"/>
      <c r="E194" s="61"/>
      <c r="F194" s="69"/>
      <c r="G194" s="40"/>
      <c r="H194" s="42"/>
      <c r="I194" s="41"/>
    </row>
    <row r="195" spans="1:9" x14ac:dyDescent="0.3">
      <c r="A195" s="67"/>
      <c r="B195" s="47"/>
      <c r="C195" s="47"/>
      <c r="D195" s="47"/>
      <c r="E195" s="61"/>
      <c r="F195" s="69"/>
      <c r="G195" s="40"/>
      <c r="H195" s="42"/>
      <c r="I195" s="41"/>
    </row>
    <row r="196" spans="1:9" x14ac:dyDescent="0.3">
      <c r="A196" s="67"/>
      <c r="B196" s="47"/>
      <c r="C196" s="47"/>
      <c r="D196" s="47"/>
      <c r="E196" s="61"/>
      <c r="F196" s="69"/>
      <c r="G196" s="40"/>
      <c r="H196" s="42"/>
      <c r="I196" s="41"/>
    </row>
    <row r="197" spans="1:9" x14ac:dyDescent="0.3">
      <c r="A197" s="63"/>
      <c r="B197" s="70"/>
      <c r="C197" s="70"/>
      <c r="D197" s="70"/>
      <c r="E197" s="61"/>
      <c r="F197" s="69"/>
      <c r="G197" s="40"/>
      <c r="H197" s="42"/>
      <c r="I197" s="41"/>
    </row>
    <row r="198" spans="1:9" x14ac:dyDescent="0.3">
      <c r="A198" s="63"/>
      <c r="B198" s="70"/>
      <c r="C198" s="70"/>
      <c r="D198" s="70"/>
      <c r="E198" s="61"/>
      <c r="F198" s="69"/>
      <c r="G198" s="40"/>
      <c r="H198" s="42"/>
      <c r="I198" s="41"/>
    </row>
    <row r="199" spans="1:9" x14ac:dyDescent="0.3">
      <c r="A199" s="63"/>
      <c r="B199" s="70"/>
      <c r="C199" s="70"/>
      <c r="D199" s="70"/>
      <c r="E199" s="61"/>
      <c r="F199" s="69"/>
      <c r="G199" s="40"/>
      <c r="H199" s="42"/>
      <c r="I199" s="41"/>
    </row>
    <row r="200" spans="1:9" x14ac:dyDescent="0.3">
      <c r="A200" s="63"/>
      <c r="B200" s="70"/>
      <c r="C200" s="70"/>
      <c r="D200" s="70"/>
      <c r="E200" s="61"/>
      <c r="F200" s="69"/>
      <c r="G200" s="40"/>
      <c r="H200" s="42"/>
      <c r="I200" s="41"/>
    </row>
    <row r="201" spans="1:9" x14ac:dyDescent="0.3">
      <c r="A201" s="63"/>
      <c r="B201" s="70"/>
      <c r="C201" s="70"/>
      <c r="D201" s="70"/>
      <c r="E201" s="61"/>
      <c r="F201" s="69"/>
      <c r="G201" s="40"/>
      <c r="H201" s="42"/>
      <c r="I201" s="41"/>
    </row>
    <row r="202" spans="1:9" x14ac:dyDescent="0.3">
      <c r="A202" s="63"/>
      <c r="B202" s="70"/>
      <c r="C202" s="70"/>
      <c r="D202" s="70"/>
      <c r="E202" s="61"/>
      <c r="F202" s="69"/>
      <c r="G202" s="40"/>
      <c r="H202" s="42"/>
      <c r="I202" s="41"/>
    </row>
    <row r="203" spans="1:9" x14ac:dyDescent="0.3">
      <c r="A203" s="63"/>
      <c r="B203" s="70"/>
      <c r="C203" s="70"/>
      <c r="D203" s="70"/>
      <c r="E203" s="61"/>
      <c r="F203" s="69"/>
      <c r="G203" s="40"/>
      <c r="H203" s="42"/>
      <c r="I203" s="41"/>
    </row>
    <row r="204" spans="1:9" x14ac:dyDescent="0.3">
      <c r="A204" s="63"/>
      <c r="B204" s="70"/>
      <c r="C204" s="70"/>
      <c r="D204" s="70"/>
      <c r="E204" s="61"/>
      <c r="F204" s="69"/>
      <c r="G204" s="40"/>
      <c r="H204" s="42"/>
      <c r="I204" s="41"/>
    </row>
    <row r="205" spans="1:9" x14ac:dyDescent="0.3">
      <c r="A205" s="63"/>
      <c r="B205" s="70"/>
      <c r="C205" s="70"/>
      <c r="D205" s="70"/>
      <c r="E205" s="61"/>
      <c r="F205" s="69"/>
      <c r="G205" s="40"/>
      <c r="H205" s="42"/>
      <c r="I205" s="41"/>
    </row>
    <row r="206" spans="1:9" x14ac:dyDescent="0.3">
      <c r="A206" s="63"/>
      <c r="B206" s="70"/>
      <c r="C206" s="70"/>
      <c r="D206" s="70"/>
      <c r="E206" s="61"/>
      <c r="F206" s="69"/>
      <c r="G206" s="40"/>
      <c r="H206" s="42"/>
      <c r="I206" s="41"/>
    </row>
    <row r="207" spans="1:9" x14ac:dyDescent="0.3">
      <c r="A207" s="63"/>
      <c r="B207" s="70"/>
      <c r="C207" s="70"/>
      <c r="D207" s="70"/>
      <c r="E207" s="61"/>
      <c r="F207" s="69"/>
      <c r="G207" s="40"/>
      <c r="H207" s="42"/>
      <c r="I207" s="41"/>
    </row>
    <row r="208" spans="1:9" x14ac:dyDescent="0.3">
      <c r="A208" s="63"/>
      <c r="B208" s="70"/>
      <c r="C208" s="70"/>
      <c r="D208" s="70"/>
      <c r="E208" s="61"/>
      <c r="F208" s="69"/>
      <c r="G208" s="40"/>
      <c r="H208" s="42"/>
      <c r="I208" s="41"/>
    </row>
    <row r="209" spans="1:9" x14ac:dyDescent="0.3">
      <c r="A209" s="63"/>
      <c r="B209" s="70"/>
      <c r="C209" s="70"/>
      <c r="D209" s="70"/>
      <c r="E209" s="61"/>
      <c r="F209" s="69"/>
      <c r="G209" s="40"/>
      <c r="H209" s="42"/>
      <c r="I209" s="41"/>
    </row>
    <row r="210" spans="1:9" x14ac:dyDescent="0.3">
      <c r="A210" s="63"/>
      <c r="B210" s="70"/>
      <c r="C210" s="70"/>
      <c r="D210" s="70"/>
      <c r="E210" s="61"/>
      <c r="F210" s="69"/>
      <c r="G210" s="40"/>
      <c r="H210" s="42"/>
      <c r="I210" s="41"/>
    </row>
    <row r="211" spans="1:9" x14ac:dyDescent="0.3">
      <c r="A211" s="63"/>
      <c r="B211" s="70"/>
      <c r="C211" s="70"/>
      <c r="D211" s="70"/>
      <c r="E211" s="61"/>
      <c r="F211" s="69"/>
      <c r="G211" s="40"/>
      <c r="H211" s="42"/>
      <c r="I211" s="41"/>
    </row>
    <row r="212" spans="1:9" x14ac:dyDescent="0.3">
      <c r="A212" s="63"/>
      <c r="B212" s="70"/>
      <c r="C212" s="70"/>
      <c r="D212" s="70"/>
      <c r="E212" s="61"/>
      <c r="F212" s="69"/>
      <c r="G212" s="40"/>
      <c r="H212" s="42"/>
      <c r="I212" s="41"/>
    </row>
    <row r="213" spans="1:9" x14ac:dyDescent="0.3">
      <c r="A213" s="63"/>
      <c r="B213" s="70"/>
      <c r="C213" s="70"/>
      <c r="D213" s="70"/>
      <c r="E213" s="61"/>
      <c r="F213" s="69"/>
      <c r="G213" s="40"/>
      <c r="H213" s="42"/>
      <c r="I213" s="41"/>
    </row>
    <row r="214" spans="1:9" x14ac:dyDescent="0.3">
      <c r="A214" s="63"/>
      <c r="B214" s="71"/>
      <c r="C214" s="71"/>
      <c r="D214" s="71"/>
      <c r="E214" s="61"/>
      <c r="F214" s="69"/>
      <c r="G214" s="40"/>
      <c r="H214" s="42"/>
      <c r="I214" s="41"/>
    </row>
    <row r="215" spans="1:9" x14ac:dyDescent="0.3">
      <c r="A215" s="63"/>
      <c r="B215" s="71"/>
      <c r="C215" s="71"/>
      <c r="D215" s="71"/>
      <c r="E215" s="61"/>
      <c r="F215" s="69"/>
      <c r="G215" s="40"/>
      <c r="H215" s="42"/>
      <c r="I215" s="41"/>
    </row>
    <row r="216" spans="1:9" x14ac:dyDescent="0.3">
      <c r="A216" s="63"/>
      <c r="B216" s="71"/>
      <c r="C216" s="71"/>
      <c r="D216" s="71"/>
      <c r="E216" s="61"/>
      <c r="F216" s="69"/>
      <c r="G216" s="40"/>
      <c r="H216" s="42"/>
      <c r="I216" s="41"/>
    </row>
    <row r="217" spans="1:9" x14ac:dyDescent="0.3">
      <c r="A217" s="63"/>
      <c r="B217" s="71"/>
      <c r="C217" s="71"/>
      <c r="D217" s="71"/>
      <c r="E217" s="61"/>
      <c r="F217" s="69"/>
      <c r="G217" s="40"/>
      <c r="H217" s="42"/>
      <c r="I217" s="41"/>
    </row>
    <row r="218" spans="1:9" x14ac:dyDescent="0.3">
      <c r="A218" s="63"/>
      <c r="B218" s="71"/>
      <c r="C218" s="71"/>
      <c r="D218" s="71"/>
      <c r="E218" s="61"/>
      <c r="F218" s="69"/>
      <c r="G218" s="40"/>
      <c r="H218" s="42"/>
      <c r="I218" s="41"/>
    </row>
    <row r="219" spans="1:9" x14ac:dyDescent="0.3">
      <c r="A219" s="63"/>
      <c r="B219" s="71"/>
      <c r="C219" s="71"/>
      <c r="D219" s="71"/>
      <c r="E219" s="61"/>
      <c r="F219" s="69"/>
      <c r="G219" s="40"/>
      <c r="H219" s="42"/>
      <c r="I219" s="41"/>
    </row>
    <row r="220" spans="1:9" x14ac:dyDescent="0.3">
      <c r="A220" s="63"/>
      <c r="B220" s="71"/>
      <c r="C220" s="71"/>
      <c r="D220" s="71"/>
      <c r="E220" s="61"/>
      <c r="F220" s="69"/>
      <c r="G220" s="40"/>
      <c r="H220" s="72"/>
      <c r="I220" s="41"/>
    </row>
    <row r="221" spans="1:9" x14ac:dyDescent="0.3">
      <c r="A221" s="63"/>
      <c r="B221" s="71"/>
      <c r="C221" s="71"/>
      <c r="D221" s="71"/>
      <c r="E221" s="49"/>
      <c r="F221" s="69"/>
      <c r="G221" s="40"/>
      <c r="H221" s="73"/>
      <c r="I221" s="41"/>
    </row>
    <row r="222" spans="1:9" x14ac:dyDescent="0.3">
      <c r="A222" s="74"/>
      <c r="B222" s="75"/>
      <c r="C222" s="75"/>
      <c r="D222" s="75"/>
      <c r="E222" s="40" t="s">
        <v>999</v>
      </c>
      <c r="F222" s="69"/>
      <c r="G222" s="40" t="s">
        <v>987</v>
      </c>
      <c r="H222" s="42"/>
      <c r="I222" s="41"/>
    </row>
    <row r="223" spans="1:9" ht="15" thickBot="1" x14ac:dyDescent="0.35">
      <c r="A223" s="76"/>
      <c r="B223" s="77"/>
      <c r="C223" s="77"/>
      <c r="D223" s="77"/>
      <c r="E223" s="78"/>
      <c r="F223" s="79"/>
      <c r="G223" s="80"/>
      <c r="H223" s="81"/>
      <c r="I223" s="41"/>
    </row>
    <row r="224" spans="1:9" ht="15" thickTop="1" x14ac:dyDescent="0.3">
      <c r="A224" s="44" t="s">
        <v>4</v>
      </c>
      <c r="B224" s="53"/>
      <c r="C224" s="53"/>
      <c r="D224" s="53"/>
      <c r="E224" s="61"/>
      <c r="F224" s="69"/>
      <c r="G224" s="40"/>
      <c r="H224" s="57" t="s">
        <v>1000</v>
      </c>
      <c r="I224" s="41"/>
    </row>
    <row r="225" spans="1:9" x14ac:dyDescent="0.3">
      <c r="A225" s="40"/>
      <c r="B225" s="41"/>
      <c r="C225" s="41"/>
      <c r="D225" s="41"/>
      <c r="E225" s="61"/>
      <c r="F225" s="69"/>
      <c r="G225" s="40"/>
      <c r="H225" s="57" t="s">
        <v>987</v>
      </c>
      <c r="I225" s="41"/>
    </row>
    <row r="226" spans="1:9" x14ac:dyDescent="0.3">
      <c r="A226" s="40"/>
      <c r="B226" s="41"/>
      <c r="C226" s="41"/>
      <c r="D226" s="41"/>
      <c r="E226" s="61"/>
      <c r="F226" s="69"/>
      <c r="G226" s="40"/>
      <c r="H226" s="57"/>
      <c r="I226" s="41"/>
    </row>
    <row r="227" spans="1:9" x14ac:dyDescent="0.3">
      <c r="A227" s="44"/>
      <c r="B227" s="45"/>
      <c r="C227" s="45"/>
      <c r="D227" s="45"/>
      <c r="E227" s="45"/>
      <c r="F227" s="69"/>
      <c r="G227" s="44"/>
      <c r="H227" s="57"/>
      <c r="I227" s="41"/>
    </row>
    <row r="228" spans="1:9" x14ac:dyDescent="0.3">
      <c r="A228" s="40"/>
      <c r="B228" s="47"/>
      <c r="C228" s="47"/>
      <c r="D228" s="47"/>
      <c r="E228" s="41"/>
      <c r="F228" s="69"/>
      <c r="G228" s="40"/>
      <c r="H228" s="57"/>
      <c r="I228" s="41"/>
    </row>
    <row r="229" spans="1:9" x14ac:dyDescent="0.3">
      <c r="A229" s="40"/>
      <c r="B229" s="123"/>
      <c r="C229" s="124"/>
      <c r="D229" s="124"/>
      <c r="E229" s="124"/>
      <c r="F229" s="69"/>
      <c r="G229" s="40"/>
      <c r="H229" s="42"/>
      <c r="I229" s="41"/>
    </row>
    <row r="230" spans="1:9" x14ac:dyDescent="0.3">
      <c r="A230" s="40"/>
      <c r="B230" s="47"/>
      <c r="C230" s="47"/>
      <c r="D230" s="47"/>
      <c r="E230" s="61"/>
      <c r="F230" s="69"/>
      <c r="G230" s="40"/>
      <c r="H230" s="42"/>
      <c r="I230" s="41"/>
    </row>
    <row r="231" spans="1:9" x14ac:dyDescent="0.3">
      <c r="A231" s="40"/>
      <c r="B231" s="45"/>
      <c r="C231" s="45"/>
      <c r="D231" s="45"/>
      <c r="E231" s="61"/>
      <c r="F231" s="69"/>
      <c r="G231" s="40"/>
      <c r="H231" s="42"/>
      <c r="I231" s="41"/>
    </row>
    <row r="232" spans="1:9" x14ac:dyDescent="0.3">
      <c r="A232" s="40"/>
      <c r="B232" s="51"/>
      <c r="C232" s="51"/>
      <c r="D232" s="51"/>
      <c r="E232" s="51"/>
      <c r="F232" s="82"/>
      <c r="G232" s="40"/>
      <c r="H232" s="42"/>
      <c r="I232" s="41"/>
    </row>
    <row r="233" spans="1:9" x14ac:dyDescent="0.3">
      <c r="A233" s="40"/>
      <c r="B233" s="51"/>
      <c r="C233" s="51"/>
      <c r="D233" s="51"/>
      <c r="E233" s="51"/>
      <c r="F233" s="82"/>
      <c r="G233" s="40"/>
      <c r="H233" s="42"/>
      <c r="I233" s="41"/>
    </row>
    <row r="234" spans="1:9" x14ac:dyDescent="0.3">
      <c r="A234" s="40"/>
      <c r="B234" s="51"/>
      <c r="C234" s="51"/>
      <c r="D234" s="51"/>
      <c r="E234" s="51"/>
      <c r="F234" s="82"/>
      <c r="G234" s="40"/>
      <c r="H234" s="42"/>
      <c r="I234" s="41"/>
    </row>
    <row r="235" spans="1:9" x14ac:dyDescent="0.3">
      <c r="A235" s="40"/>
      <c r="B235" s="47"/>
      <c r="C235" s="47"/>
      <c r="D235" s="47"/>
      <c r="E235" s="61"/>
      <c r="F235" s="69"/>
      <c r="G235" s="40"/>
      <c r="H235" s="42"/>
      <c r="I235" s="41"/>
    </row>
    <row r="236" spans="1:9" x14ac:dyDescent="0.3">
      <c r="A236" s="40"/>
      <c r="B236" s="125"/>
      <c r="C236" s="126"/>
      <c r="D236" s="126"/>
      <c r="E236" s="126"/>
      <c r="F236" s="69"/>
      <c r="G236" s="40"/>
      <c r="H236" s="42"/>
      <c r="I236" s="41"/>
    </row>
    <row r="237" spans="1:9" x14ac:dyDescent="0.3">
      <c r="A237" s="40"/>
      <c r="B237" s="47"/>
      <c r="C237" s="47"/>
      <c r="D237" s="47"/>
      <c r="E237" s="61"/>
      <c r="F237" s="69"/>
      <c r="G237" s="40"/>
      <c r="H237" s="42"/>
      <c r="I237" s="41"/>
    </row>
    <row r="238" spans="1:9" x14ac:dyDescent="0.3">
      <c r="A238" s="40"/>
      <c r="B238" s="47"/>
      <c r="C238" s="47"/>
      <c r="D238" s="47"/>
      <c r="E238" s="61"/>
      <c r="F238" s="69"/>
      <c r="G238" s="40"/>
      <c r="H238" s="42"/>
      <c r="I238" s="41"/>
    </row>
    <row r="239" spans="1:9" x14ac:dyDescent="0.3">
      <c r="A239" s="40"/>
      <c r="B239" s="47"/>
      <c r="C239" s="47"/>
      <c r="D239" s="47"/>
      <c r="E239" s="61"/>
      <c r="F239" s="69"/>
      <c r="G239" s="40"/>
      <c r="H239" s="42"/>
      <c r="I239" s="41"/>
    </row>
    <row r="240" spans="1:9" x14ac:dyDescent="0.3">
      <c r="A240" s="40"/>
      <c r="B240" s="47"/>
      <c r="C240" s="47"/>
      <c r="D240" s="47"/>
      <c r="E240" s="61"/>
      <c r="F240" s="69"/>
      <c r="G240" s="40"/>
      <c r="H240" s="42"/>
      <c r="I240" s="41"/>
    </row>
    <row r="241" spans="1:9" x14ac:dyDescent="0.3">
      <c r="A241" s="40"/>
      <c r="B241" s="47"/>
      <c r="C241" s="47"/>
      <c r="D241" s="47"/>
      <c r="E241" s="61"/>
      <c r="F241" s="69"/>
      <c r="G241" s="40"/>
      <c r="H241" s="42"/>
      <c r="I241" s="41"/>
    </row>
    <row r="242" spans="1:9" x14ac:dyDescent="0.3">
      <c r="A242" s="67"/>
      <c r="B242" s="47"/>
      <c r="C242" s="47"/>
      <c r="D242" s="47"/>
      <c r="E242" s="61"/>
      <c r="F242" s="69"/>
      <c r="G242" s="40"/>
      <c r="H242" s="42"/>
      <c r="I242" s="41"/>
    </row>
    <row r="243" spans="1:9" x14ac:dyDescent="0.3">
      <c r="A243" s="67"/>
      <c r="B243" s="47"/>
      <c r="C243" s="47"/>
      <c r="D243" s="47"/>
      <c r="E243" s="61"/>
      <c r="F243" s="69"/>
      <c r="G243" s="40"/>
      <c r="H243" s="42"/>
      <c r="I243" s="41"/>
    </row>
    <row r="244" spans="1:9" x14ac:dyDescent="0.3">
      <c r="A244" s="67"/>
      <c r="B244" s="47"/>
      <c r="C244" s="47"/>
      <c r="D244" s="47"/>
      <c r="E244" s="61"/>
      <c r="F244" s="69"/>
      <c r="G244" s="40"/>
      <c r="H244" s="42"/>
      <c r="I244" s="41"/>
    </row>
    <row r="245" spans="1:9" x14ac:dyDescent="0.3">
      <c r="A245" s="67"/>
      <c r="B245" s="47"/>
      <c r="C245" s="47"/>
      <c r="D245" s="47"/>
      <c r="E245" s="61"/>
      <c r="F245" s="69"/>
      <c r="G245" s="40"/>
      <c r="H245" s="42"/>
      <c r="I245" s="41"/>
    </row>
    <row r="246" spans="1:9" x14ac:dyDescent="0.3">
      <c r="A246" s="67"/>
      <c r="B246" s="47"/>
      <c r="C246" s="47"/>
      <c r="D246" s="47"/>
      <c r="E246" s="61"/>
      <c r="F246" s="69"/>
      <c r="G246" s="40"/>
      <c r="H246" s="42"/>
      <c r="I246" s="41"/>
    </row>
    <row r="247" spans="1:9" x14ac:dyDescent="0.3">
      <c r="A247" s="67"/>
      <c r="B247" s="47"/>
      <c r="C247" s="47"/>
      <c r="D247" s="47"/>
      <c r="E247" s="61"/>
      <c r="F247" s="69"/>
      <c r="G247" s="40"/>
      <c r="H247" s="42"/>
      <c r="I247" s="41"/>
    </row>
    <row r="248" spans="1:9" x14ac:dyDescent="0.3">
      <c r="A248" s="67"/>
      <c r="B248" s="47"/>
      <c r="C248" s="47"/>
      <c r="D248" s="47"/>
      <c r="E248" s="61"/>
      <c r="F248" s="69"/>
      <c r="G248" s="40"/>
      <c r="H248" s="42"/>
      <c r="I248" s="41"/>
    </row>
    <row r="249" spans="1:9" x14ac:dyDescent="0.3">
      <c r="A249" s="67"/>
      <c r="B249" s="47"/>
      <c r="C249" s="47"/>
      <c r="D249" s="47"/>
      <c r="E249" s="61"/>
      <c r="F249" s="69"/>
      <c r="G249" s="40"/>
      <c r="H249" s="42"/>
      <c r="I249" s="41"/>
    </row>
    <row r="250" spans="1:9" x14ac:dyDescent="0.3">
      <c r="A250" s="67"/>
      <c r="B250" s="47"/>
      <c r="C250" s="47"/>
      <c r="D250" s="47"/>
      <c r="E250" s="61"/>
      <c r="F250" s="69"/>
      <c r="G250" s="40"/>
      <c r="H250" s="42"/>
      <c r="I250" s="41"/>
    </row>
    <row r="251" spans="1:9" x14ac:dyDescent="0.3">
      <c r="A251" s="67"/>
      <c r="B251" s="47"/>
      <c r="C251" s="47"/>
      <c r="D251" s="47"/>
      <c r="E251" s="61"/>
      <c r="F251" s="69"/>
      <c r="G251" s="40"/>
      <c r="H251" s="42"/>
      <c r="I251" s="41"/>
    </row>
    <row r="252" spans="1:9" x14ac:dyDescent="0.3">
      <c r="A252" s="67"/>
      <c r="B252" s="47"/>
      <c r="C252" s="47"/>
      <c r="D252" s="47"/>
      <c r="E252" s="61"/>
      <c r="F252" s="69"/>
      <c r="G252" s="40"/>
      <c r="H252" s="42"/>
      <c r="I252" s="41"/>
    </row>
    <row r="253" spans="1:9" x14ac:dyDescent="0.3">
      <c r="A253" s="67"/>
      <c r="B253" s="47"/>
      <c r="C253" s="47"/>
      <c r="D253" s="47"/>
      <c r="E253" s="61"/>
      <c r="F253" s="69"/>
      <c r="G253" s="40"/>
      <c r="H253" s="42"/>
      <c r="I253" s="41"/>
    </row>
    <row r="254" spans="1:9" x14ac:dyDescent="0.3">
      <c r="A254" s="67"/>
      <c r="B254" s="47"/>
      <c r="C254" s="47"/>
      <c r="D254" s="47"/>
      <c r="E254" s="61"/>
      <c r="F254" s="69"/>
      <c r="G254" s="40"/>
      <c r="H254" s="42"/>
      <c r="I254" s="41"/>
    </row>
    <row r="255" spans="1:9" x14ac:dyDescent="0.3">
      <c r="A255" s="67"/>
      <c r="B255" s="47"/>
      <c r="C255" s="47"/>
      <c r="D255" s="47"/>
      <c r="E255" s="61"/>
      <c r="F255" s="69"/>
      <c r="G255" s="40"/>
      <c r="H255" s="42"/>
      <c r="I255" s="41"/>
    </row>
    <row r="256" spans="1:9" x14ac:dyDescent="0.3">
      <c r="A256" s="67"/>
      <c r="B256" s="47"/>
      <c r="C256" s="47"/>
      <c r="D256" s="47"/>
      <c r="E256" s="61"/>
      <c r="F256" s="69"/>
      <c r="G256" s="40"/>
      <c r="H256" s="42"/>
      <c r="I256" s="41"/>
    </row>
    <row r="257" spans="1:9" x14ac:dyDescent="0.3">
      <c r="A257" s="67"/>
      <c r="B257" s="47"/>
      <c r="C257" s="47"/>
      <c r="D257" s="47"/>
      <c r="E257" s="61"/>
      <c r="F257" s="69"/>
      <c r="G257" s="40"/>
      <c r="H257" s="42"/>
      <c r="I257" s="41"/>
    </row>
    <row r="258" spans="1:9" x14ac:dyDescent="0.3">
      <c r="A258" s="63"/>
      <c r="B258" s="70"/>
      <c r="C258" s="70"/>
      <c r="D258" s="70"/>
      <c r="E258" s="61"/>
      <c r="F258" s="69"/>
      <c r="G258" s="40"/>
      <c r="H258" s="42"/>
      <c r="I258" s="41"/>
    </row>
    <row r="259" spans="1:9" x14ac:dyDescent="0.3">
      <c r="A259" s="63"/>
      <c r="B259" s="70"/>
      <c r="C259" s="70"/>
      <c r="D259" s="70"/>
      <c r="E259" s="61"/>
      <c r="F259" s="69"/>
      <c r="G259" s="40"/>
      <c r="H259" s="42"/>
      <c r="I259" s="41"/>
    </row>
    <row r="260" spans="1:9" x14ac:dyDescent="0.3">
      <c r="A260" s="63"/>
      <c r="B260" s="70"/>
      <c r="C260" s="70"/>
      <c r="D260" s="70"/>
      <c r="E260" s="61"/>
      <c r="F260" s="69"/>
      <c r="G260" s="40"/>
      <c r="H260" s="42"/>
      <c r="I260" s="41"/>
    </row>
    <row r="261" spans="1:9" x14ac:dyDescent="0.3">
      <c r="A261" s="63"/>
      <c r="B261" s="70"/>
      <c r="C261" s="70"/>
      <c r="D261" s="70"/>
      <c r="E261" s="61"/>
      <c r="F261" s="69"/>
      <c r="G261" s="40"/>
      <c r="H261" s="42"/>
      <c r="I261" s="41"/>
    </row>
    <row r="262" spans="1:9" x14ac:dyDescent="0.3">
      <c r="A262" s="63"/>
      <c r="B262" s="70"/>
      <c r="C262" s="70"/>
      <c r="D262" s="70"/>
      <c r="E262" s="61"/>
      <c r="F262" s="69"/>
      <c r="G262" s="40"/>
      <c r="H262" s="42"/>
      <c r="I262" s="41"/>
    </row>
    <row r="263" spans="1:9" x14ac:dyDescent="0.3">
      <c r="A263" s="63"/>
      <c r="B263" s="70"/>
      <c r="C263" s="70"/>
      <c r="D263" s="70"/>
      <c r="E263" s="61"/>
      <c r="F263" s="69"/>
      <c r="G263" s="40"/>
      <c r="H263" s="42"/>
      <c r="I263" s="41"/>
    </row>
    <row r="264" spans="1:9" x14ac:dyDescent="0.3">
      <c r="A264" s="63"/>
      <c r="B264" s="70"/>
      <c r="C264" s="70"/>
      <c r="D264" s="70"/>
      <c r="E264" s="61"/>
      <c r="F264" s="69"/>
      <c r="G264" s="40"/>
      <c r="H264" s="42"/>
      <c r="I264" s="41"/>
    </row>
    <row r="265" spans="1:9" x14ac:dyDescent="0.3">
      <c r="A265" s="63"/>
      <c r="B265" s="70"/>
      <c r="C265" s="70"/>
      <c r="D265" s="70"/>
      <c r="E265" s="61"/>
      <c r="F265" s="69"/>
      <c r="G265" s="40"/>
      <c r="H265" s="42"/>
      <c r="I265" s="41"/>
    </row>
    <row r="266" spans="1:9" x14ac:dyDescent="0.3">
      <c r="A266" s="63"/>
      <c r="B266" s="70"/>
      <c r="C266" s="70"/>
      <c r="D266" s="70"/>
      <c r="E266" s="61"/>
      <c r="F266" s="69"/>
      <c r="G266" s="40"/>
      <c r="H266" s="42"/>
      <c r="I266" s="41"/>
    </row>
    <row r="267" spans="1:9" x14ac:dyDescent="0.3">
      <c r="A267" s="63"/>
      <c r="B267" s="70"/>
      <c r="C267" s="70"/>
      <c r="D267" s="70"/>
      <c r="E267" s="61"/>
      <c r="F267" s="69"/>
      <c r="G267" s="40"/>
      <c r="H267" s="42"/>
      <c r="I267" s="41"/>
    </row>
    <row r="268" spans="1:9" x14ac:dyDescent="0.3">
      <c r="A268" s="63"/>
      <c r="B268" s="70"/>
      <c r="C268" s="70"/>
      <c r="D268" s="70"/>
      <c r="E268" s="61"/>
      <c r="F268" s="69"/>
      <c r="G268" s="40"/>
      <c r="H268" s="42"/>
      <c r="I268" s="41"/>
    </row>
    <row r="269" spans="1:9" x14ac:dyDescent="0.3">
      <c r="A269" s="63"/>
      <c r="B269" s="70"/>
      <c r="C269" s="70"/>
      <c r="D269" s="70"/>
      <c r="E269" s="61"/>
      <c r="F269" s="69"/>
      <c r="G269" s="40"/>
      <c r="H269" s="42"/>
      <c r="I269" s="41"/>
    </row>
    <row r="270" spans="1:9" x14ac:dyDescent="0.3">
      <c r="A270" s="63"/>
      <c r="B270" s="70"/>
      <c r="C270" s="70"/>
      <c r="D270" s="70"/>
      <c r="E270" s="61"/>
      <c r="F270" s="69"/>
      <c r="G270" s="40"/>
      <c r="H270" s="42"/>
      <c r="I270" s="41"/>
    </row>
    <row r="271" spans="1:9" x14ac:dyDescent="0.3">
      <c r="A271" s="63"/>
      <c r="B271" s="70"/>
      <c r="C271" s="70"/>
      <c r="D271" s="70"/>
      <c r="E271" s="61"/>
      <c r="F271" s="69"/>
      <c r="G271" s="40"/>
      <c r="H271" s="42"/>
      <c r="I271" s="41"/>
    </row>
    <row r="272" spans="1:9" x14ac:dyDescent="0.3">
      <c r="A272" s="63"/>
      <c r="B272" s="70"/>
      <c r="C272" s="70"/>
      <c r="D272" s="70"/>
      <c r="E272" s="61"/>
      <c r="F272" s="69"/>
      <c r="G272" s="40"/>
      <c r="H272" s="42"/>
      <c r="I272" s="41"/>
    </row>
    <row r="273" spans="1:9" x14ac:dyDescent="0.3">
      <c r="A273" s="63"/>
      <c r="B273" s="70"/>
      <c r="C273" s="70"/>
      <c r="D273" s="70"/>
      <c r="E273" s="61"/>
      <c r="F273" s="69"/>
      <c r="G273" s="40"/>
      <c r="H273" s="42"/>
      <c r="I273" s="41"/>
    </row>
    <row r="274" spans="1:9" x14ac:dyDescent="0.3">
      <c r="A274" s="63"/>
      <c r="B274" s="70"/>
      <c r="C274" s="70"/>
      <c r="D274" s="70"/>
      <c r="E274" s="61"/>
      <c r="F274" s="69"/>
      <c r="G274" s="40"/>
      <c r="H274" s="42"/>
      <c r="I274" s="41"/>
    </row>
    <row r="275" spans="1:9" x14ac:dyDescent="0.3">
      <c r="A275" s="63"/>
      <c r="B275" s="71"/>
      <c r="C275" s="71"/>
      <c r="D275" s="71"/>
      <c r="E275" s="61"/>
      <c r="F275" s="69"/>
      <c r="G275" s="40"/>
      <c r="H275" s="42"/>
      <c r="I275" s="41"/>
    </row>
    <row r="276" spans="1:9" x14ac:dyDescent="0.3">
      <c r="A276" s="63"/>
      <c r="B276" s="71"/>
      <c r="C276" s="71"/>
      <c r="D276" s="71"/>
      <c r="E276" s="61"/>
      <c r="F276" s="69"/>
      <c r="G276" s="40"/>
      <c r="H276" s="42"/>
      <c r="I276" s="41"/>
    </row>
    <row r="277" spans="1:9" x14ac:dyDescent="0.3">
      <c r="A277" s="63"/>
      <c r="B277" s="71"/>
      <c r="C277" s="71"/>
      <c r="D277" s="71"/>
      <c r="E277" s="61"/>
      <c r="F277" s="69"/>
      <c r="G277" s="40"/>
      <c r="H277" s="42"/>
      <c r="I277" s="41"/>
    </row>
    <row r="278" spans="1:9" x14ac:dyDescent="0.3">
      <c r="A278" s="63"/>
      <c r="B278" s="71"/>
      <c r="C278" s="71"/>
      <c r="D278" s="71"/>
      <c r="E278" s="61"/>
      <c r="F278" s="69"/>
      <c r="G278" s="40"/>
      <c r="H278" s="42"/>
      <c r="I278" s="41"/>
    </row>
    <row r="279" spans="1:9" x14ac:dyDescent="0.3">
      <c r="A279" s="63"/>
      <c r="B279" s="71"/>
      <c r="C279" s="71"/>
      <c r="D279" s="71"/>
      <c r="E279" s="61"/>
      <c r="F279" s="69"/>
      <c r="G279" s="40"/>
      <c r="H279" s="42"/>
      <c r="I279" s="41"/>
    </row>
    <row r="280" spans="1:9" x14ac:dyDescent="0.3">
      <c r="A280" s="63"/>
      <c r="B280" s="71"/>
      <c r="C280" s="71"/>
      <c r="D280" s="71"/>
      <c r="E280" s="61"/>
      <c r="F280" s="69"/>
      <c r="G280" s="40"/>
      <c r="H280" s="42"/>
      <c r="I280" s="41"/>
    </row>
    <row r="281" spans="1:9" x14ac:dyDescent="0.3">
      <c r="A281" s="63"/>
      <c r="B281" s="71"/>
      <c r="C281" s="71"/>
      <c r="D281" s="71"/>
      <c r="E281" s="61"/>
      <c r="F281" s="69"/>
      <c r="G281" s="40"/>
      <c r="H281" s="72"/>
      <c r="I281" s="41"/>
    </row>
    <row r="282" spans="1:9" x14ac:dyDescent="0.3">
      <c r="A282" s="63"/>
      <c r="B282" s="71"/>
      <c r="C282" s="71"/>
      <c r="D282" s="71"/>
      <c r="E282" s="49"/>
      <c r="F282" s="69"/>
      <c r="G282" s="40"/>
      <c r="H282" s="73"/>
      <c r="I282" s="41"/>
    </row>
    <row r="283" spans="1:9" x14ac:dyDescent="0.3">
      <c r="A283" s="74"/>
      <c r="B283" s="75"/>
      <c r="C283" s="75"/>
      <c r="D283" s="75"/>
      <c r="E283" s="40" t="s">
        <v>999</v>
      </c>
      <c r="F283" s="69"/>
      <c r="G283" s="40" t="s">
        <v>987</v>
      </c>
      <c r="H283" s="42"/>
      <c r="I283" s="41"/>
    </row>
    <row r="284" spans="1:9" ht="15" thickBot="1" x14ac:dyDescent="0.35">
      <c r="A284" s="76"/>
      <c r="B284" s="77"/>
      <c r="C284" s="77"/>
      <c r="D284" s="77"/>
      <c r="E284" s="78"/>
      <c r="F284" s="79"/>
      <c r="G284" s="80"/>
      <c r="H284" s="81"/>
      <c r="I284" s="41"/>
    </row>
    <row r="285" spans="1:9" ht="15" thickTop="1" x14ac:dyDescent="0.3">
      <c r="A285" s="40"/>
      <c r="B285" s="41"/>
      <c r="C285" s="41"/>
      <c r="D285" s="41"/>
      <c r="E285" s="41"/>
      <c r="F285" s="69"/>
      <c r="G285" s="40"/>
      <c r="H285" s="42"/>
      <c r="I285" s="41"/>
    </row>
    <row r="286" spans="1:9" x14ac:dyDescent="0.3">
      <c r="A286" s="40"/>
      <c r="B286" s="41"/>
      <c r="C286" s="41"/>
      <c r="D286" s="41"/>
      <c r="E286" s="41"/>
      <c r="F286" s="69"/>
      <c r="G286" s="40"/>
      <c r="H286" s="42"/>
      <c r="I286" s="41"/>
    </row>
  </sheetData>
  <mergeCells count="70">
    <mergeCell ref="C25:E25"/>
    <mergeCell ref="G1:H1"/>
    <mergeCell ref="D3:E3"/>
    <mergeCell ref="D6:E6"/>
    <mergeCell ref="B9:E9"/>
    <mergeCell ref="B11:F11"/>
    <mergeCell ref="B13:E15"/>
    <mergeCell ref="B16:E16"/>
    <mergeCell ref="B17:E17"/>
    <mergeCell ref="B18:E18"/>
    <mergeCell ref="C20:E20"/>
    <mergeCell ref="C22:E24"/>
    <mergeCell ref="C59:E63"/>
    <mergeCell ref="C27:E32"/>
    <mergeCell ref="C33:E34"/>
    <mergeCell ref="C36:E37"/>
    <mergeCell ref="C39:E39"/>
    <mergeCell ref="C41:E42"/>
    <mergeCell ref="C44:E45"/>
    <mergeCell ref="C47:E47"/>
    <mergeCell ref="C49:E49"/>
    <mergeCell ref="C51:E51"/>
    <mergeCell ref="C53:E53"/>
    <mergeCell ref="C55:E55"/>
    <mergeCell ref="C91:E91"/>
    <mergeCell ref="B71:E71"/>
    <mergeCell ref="B72:E72"/>
    <mergeCell ref="B73:E73"/>
    <mergeCell ref="B74:E76"/>
    <mergeCell ref="B77:E77"/>
    <mergeCell ref="C79:E79"/>
    <mergeCell ref="C81:E81"/>
    <mergeCell ref="C83:E83"/>
    <mergeCell ref="C85:E85"/>
    <mergeCell ref="C87:E87"/>
    <mergeCell ref="C89:E89"/>
    <mergeCell ref="C117:E117"/>
    <mergeCell ref="C92:E92"/>
    <mergeCell ref="C93:E93"/>
    <mergeCell ref="C96:E100"/>
    <mergeCell ref="B102:E102"/>
    <mergeCell ref="B103:E103"/>
    <mergeCell ref="B104:E106"/>
    <mergeCell ref="B107:E107"/>
    <mergeCell ref="C109:E109"/>
    <mergeCell ref="C111:E111"/>
    <mergeCell ref="C113:E113"/>
    <mergeCell ref="C115:E115"/>
    <mergeCell ref="C144:E145"/>
    <mergeCell ref="C119:E119"/>
    <mergeCell ref="C121:E121"/>
    <mergeCell ref="C122:E122"/>
    <mergeCell ref="C123:E123"/>
    <mergeCell ref="D126:E126"/>
    <mergeCell ref="B129:E129"/>
    <mergeCell ref="B131:E131"/>
    <mergeCell ref="B132:E135"/>
    <mergeCell ref="C137:E138"/>
    <mergeCell ref="C140:E140"/>
    <mergeCell ref="C141:E142"/>
    <mergeCell ref="B179:E179"/>
    <mergeCell ref="B180:E180"/>
    <mergeCell ref="B229:E229"/>
    <mergeCell ref="B236:E236"/>
    <mergeCell ref="C147:E147"/>
    <mergeCell ref="C148:E149"/>
    <mergeCell ref="C151:E155"/>
    <mergeCell ref="C157:E157"/>
    <mergeCell ref="C158:E159"/>
    <mergeCell ref="D163:E16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9735B51474E5045A5D2C2DF5100F8FF" ma:contentTypeVersion="9" ma:contentTypeDescription="Create a new document." ma:contentTypeScope="" ma:versionID="739c775d9ed21eade90d9858275def3e">
  <xsd:schema xmlns:xsd="http://www.w3.org/2001/XMLSchema" xmlns:xs="http://www.w3.org/2001/XMLSchema" xmlns:p="http://schemas.microsoft.com/office/2006/metadata/properties" xmlns:ns2="75eea29f-bc95-4f8d-a1de-d94bd31a5c37" targetNamespace="http://schemas.microsoft.com/office/2006/metadata/properties" ma:root="true" ma:fieldsID="b1a4953669b0febcf62d12a14b9200be" ns2:_="">
    <xsd:import namespace="75eea29f-bc95-4f8d-a1de-d94bd31a5c3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eea29f-bc95-4f8d-a1de-d94bd31a5c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2097c58-283c-4470-b96b-7a0b8016d5b2"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5eea29f-bc95-4f8d-a1de-d94bd31a5c3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D0790EA-2DBC-4509-B3F3-AB066721A4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eea29f-bc95-4f8d-a1de-d94bd31a5c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EEF5AC8-7741-4405-AE91-A8A7D66941FF}">
  <ds:schemaRefs>
    <ds:schemaRef ds:uri="http://purl.org/dc/dcmitype/"/>
    <ds:schemaRef ds:uri="http://schemas.microsoft.com/office/2006/metadata/properties"/>
    <ds:schemaRef ds:uri="http://schemas.microsoft.com/office/2006/documentManagement/types"/>
    <ds:schemaRef ds:uri="http://purl.org/dc/elements/1.1/"/>
    <ds:schemaRef ds:uri="75eea29f-bc95-4f8d-a1de-d94bd31a5c37"/>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D80232E8-CF48-42CF-8328-D2983C21478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55</vt:i4>
      </vt:variant>
    </vt:vector>
  </HeadingPairs>
  <TitlesOfParts>
    <vt:vector size="59" baseType="lpstr">
      <vt:lpstr>6798 Bill No 3 Section 1 Works</vt:lpstr>
      <vt:lpstr>6798 Bill No 4 Section 2 Works</vt:lpstr>
      <vt:lpstr>6798 Final Summary</vt:lpstr>
      <vt:lpstr>6805 Bill No 5 Provisional Sums</vt:lpstr>
      <vt:lpstr>Bill3Page1</vt:lpstr>
      <vt:lpstr>Bill3Page10</vt:lpstr>
      <vt:lpstr>Bill3Page11</vt:lpstr>
      <vt:lpstr>Bill3Page12</vt:lpstr>
      <vt:lpstr>Bill3Page13</vt:lpstr>
      <vt:lpstr>Bill3Page14</vt:lpstr>
      <vt:lpstr>Bill3Page15</vt:lpstr>
      <vt:lpstr>Bill3Page16</vt:lpstr>
      <vt:lpstr>Bill3Page17</vt:lpstr>
      <vt:lpstr>Bill3Page18</vt:lpstr>
      <vt:lpstr>Bill3Page19</vt:lpstr>
      <vt:lpstr>Bill3Page2</vt:lpstr>
      <vt:lpstr>Bill3Page20</vt:lpstr>
      <vt:lpstr>Bill3Page21</vt:lpstr>
      <vt:lpstr>Bill3Page22</vt:lpstr>
      <vt:lpstr>Bill3Page23</vt:lpstr>
      <vt:lpstr>Bill3Page24</vt:lpstr>
      <vt:lpstr>Bill3Page25</vt:lpstr>
      <vt:lpstr>Bill3Page26</vt:lpstr>
      <vt:lpstr>Bill3Page27</vt:lpstr>
      <vt:lpstr>Bill3Page28</vt:lpstr>
      <vt:lpstr>Bill3Page29</vt:lpstr>
      <vt:lpstr>Bill3Page3</vt:lpstr>
      <vt:lpstr>Bill3Page4</vt:lpstr>
      <vt:lpstr>Bill3Page5</vt:lpstr>
      <vt:lpstr>Bill3Page6</vt:lpstr>
      <vt:lpstr>Bill3Page7</vt:lpstr>
      <vt:lpstr>Bill3Page8</vt:lpstr>
      <vt:lpstr>Bill3Page9</vt:lpstr>
      <vt:lpstr>Bill4Page1</vt:lpstr>
      <vt:lpstr>Bill4Page10</vt:lpstr>
      <vt:lpstr>Bill4Page11</vt:lpstr>
      <vt:lpstr>Bill4Page12</vt:lpstr>
      <vt:lpstr>Bill4Page13</vt:lpstr>
      <vt:lpstr>Bill4Page14</vt:lpstr>
      <vt:lpstr>Bill4Page15</vt:lpstr>
      <vt:lpstr>Bill4Page16</vt:lpstr>
      <vt:lpstr>Bill4Page17</vt:lpstr>
      <vt:lpstr>Bill4Page18</vt:lpstr>
      <vt:lpstr>Bill4Page19</vt:lpstr>
      <vt:lpstr>Bill4Page2</vt:lpstr>
      <vt:lpstr>Bill4Page20</vt:lpstr>
      <vt:lpstr>Bill4Page21</vt:lpstr>
      <vt:lpstr>Bill4Page22</vt:lpstr>
      <vt:lpstr>Bill4Page23</vt:lpstr>
      <vt:lpstr>Bill4Page3</vt:lpstr>
      <vt:lpstr>Bill4Page4</vt:lpstr>
      <vt:lpstr>Bill4Page5</vt:lpstr>
      <vt:lpstr>Bill4Page6</vt:lpstr>
      <vt:lpstr>Bill4Page7</vt:lpstr>
      <vt:lpstr>Bill4Page8</vt:lpstr>
      <vt:lpstr>Bill4Page9</vt:lpstr>
      <vt:lpstr>Page24</vt:lpstr>
      <vt:lpstr>Page30</vt:lpstr>
      <vt:lpstr>'6798 Final Summary'!Print_Area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Albery</dc:creator>
  <cp:lastModifiedBy>Liam James</cp:lastModifiedBy>
  <dcterms:created xsi:type="dcterms:W3CDTF">2025-10-03T11:23:45Z</dcterms:created>
  <dcterms:modified xsi:type="dcterms:W3CDTF">2025-10-07T16:09:13Z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0x01010059735B51474E5045A5D2C2DF5100F8FF</vt:lpwstr>
  </property>
  <property fmtid="{D5CDD505-2E9C-101B-9397-08002B2CF9AE}" pid="3" name="MediaServiceImageTags">
    <vt:lpwstr/>
  </property>
</Properties>
</file>