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1411" documentId="8_{49749C13-3583-4581-9E6A-3DDB57D3C581}" xr6:coauthVersionLast="47" xr6:coauthVersionMax="47" xr10:uidLastSave="{52910044-67FA-4E09-A157-105EABB2F2A8}"/>
  <bookViews>
    <workbookView xWindow="-110" yWindow="-110" windowWidth="19420" windowHeight="10300" activeTab="2" xr2:uid="{00000000-000D-0000-FFFF-FFFF00000000}"/>
  </bookViews>
  <sheets>
    <sheet name="Introduction" sheetId="1" r:id="rId1"/>
    <sheet name="Pricing Response" sheetId="2" r:id="rId2"/>
    <sheet name="Summar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3" l="1"/>
  <c r="E37" i="3"/>
  <c r="E38" i="3"/>
  <c r="E39" i="3"/>
  <c r="E40" i="3"/>
  <c r="E41" i="3"/>
  <c r="E42" i="3"/>
  <c r="E43" i="3"/>
  <c r="E35" i="3"/>
  <c r="D36" i="3"/>
  <c r="D37" i="3"/>
  <c r="D38" i="3"/>
  <c r="D39" i="3"/>
  <c r="D40" i="3"/>
  <c r="D41" i="3"/>
  <c r="D42" i="3"/>
  <c r="D43" i="3"/>
  <c r="D35" i="3"/>
  <c r="C36" i="3"/>
  <c r="C37" i="3"/>
  <c r="C38" i="3"/>
  <c r="C39" i="3"/>
  <c r="C40" i="3"/>
  <c r="C41" i="3"/>
  <c r="C42" i="3"/>
  <c r="C43" i="3"/>
  <c r="C35" i="3"/>
  <c r="F47" i="2"/>
  <c r="F48" i="2"/>
  <c r="F49" i="2"/>
  <c r="F50" i="2"/>
  <c r="F51" i="2"/>
  <c r="F52" i="2"/>
  <c r="F53" i="2"/>
  <c r="F54" i="2"/>
  <c r="F46" i="2"/>
  <c r="B11" i="3"/>
  <c r="E34" i="3"/>
  <c r="D34" i="3"/>
  <c r="D33" i="3"/>
  <c r="E33" i="3"/>
  <c r="E32" i="3"/>
  <c r="D32" i="3"/>
  <c r="D29" i="3"/>
  <c r="E29" i="3"/>
  <c r="D30" i="3"/>
  <c r="E30" i="3"/>
  <c r="D31" i="3"/>
  <c r="E31" i="3"/>
  <c r="E28" i="3"/>
  <c r="D28" i="3"/>
  <c r="E19" i="3"/>
  <c r="D26" i="3"/>
  <c r="E26" i="3"/>
  <c r="D27" i="3"/>
  <c r="E27" i="3"/>
  <c r="E25" i="3"/>
  <c r="D25" i="3"/>
  <c r="D19" i="3"/>
  <c r="D20" i="3"/>
  <c r="E20" i="3"/>
  <c r="D21" i="3"/>
  <c r="E21" i="3"/>
  <c r="D22" i="3"/>
  <c r="E22" i="3"/>
  <c r="D23" i="3"/>
  <c r="E23" i="3"/>
  <c r="D24" i="3"/>
  <c r="E24" i="3"/>
  <c r="E18" i="3"/>
  <c r="D18" i="3"/>
  <c r="C34" i="3"/>
  <c r="C33" i="3"/>
  <c r="C32" i="3"/>
  <c r="C29" i="3"/>
  <c r="C30" i="3"/>
  <c r="C31" i="3"/>
  <c r="C28" i="3"/>
  <c r="C26" i="3"/>
  <c r="C27" i="3"/>
  <c r="C25" i="3"/>
  <c r="C19" i="3"/>
  <c r="C20" i="3"/>
  <c r="C21" i="3"/>
  <c r="C22" i="3"/>
  <c r="C23" i="3"/>
  <c r="C24" i="3"/>
  <c r="C18" i="3"/>
  <c r="B12" i="3"/>
  <c r="F20" i="2"/>
  <c r="F21" i="2"/>
  <c r="F22" i="2"/>
  <c r="F26" i="2"/>
  <c r="F27" i="2"/>
  <c r="F28" i="2"/>
  <c r="F29" i="2"/>
  <c r="F33" i="2"/>
  <c r="F34" i="2"/>
  <c r="F38" i="2"/>
  <c r="F10" i="2"/>
  <c r="F12" i="2"/>
  <c r="F13" i="2"/>
  <c r="F14" i="2"/>
  <c r="F15" i="2"/>
  <c r="F16" i="2"/>
  <c r="F11" i="2"/>
  <c r="F37" i="3" l="1"/>
  <c r="G37" i="3" s="1"/>
  <c r="F35" i="3"/>
  <c r="F36" i="3"/>
  <c r="G36" i="3" s="1"/>
  <c r="F43" i="3"/>
  <c r="G43" i="3" s="1"/>
  <c r="F42" i="3"/>
  <c r="G42" i="3" s="1"/>
  <c r="F39" i="3"/>
  <c r="G39" i="3" s="1"/>
  <c r="F41" i="3"/>
  <c r="G41" i="3" s="1"/>
  <c r="F40" i="3"/>
  <c r="G40" i="3" s="1"/>
  <c r="F38" i="3"/>
  <c r="G38" i="3" s="1"/>
  <c r="G35" i="3"/>
  <c r="F25" i="3"/>
  <c r="G25" i="3" s="1"/>
  <c r="F21" i="3"/>
  <c r="G21" i="3" s="1"/>
  <c r="F31" i="3"/>
  <c r="G31" i="3" s="1"/>
  <c r="F30" i="3"/>
  <c r="G30" i="3" s="1"/>
  <c r="F24" i="3"/>
  <c r="G24" i="3" s="1"/>
  <c r="F27" i="3"/>
  <c r="G27" i="3" s="1"/>
  <c r="F22" i="3"/>
  <c r="G22" i="3" s="1"/>
  <c r="F29" i="3"/>
  <c r="G29" i="3" s="1"/>
  <c r="F32" i="3"/>
  <c r="G32" i="3" s="1"/>
  <c r="F20" i="3"/>
  <c r="G20" i="3" s="1"/>
  <c r="F18" i="3"/>
  <c r="G18" i="3" s="1"/>
  <c r="F26" i="3"/>
  <c r="G26" i="3" s="1"/>
  <c r="F33" i="3"/>
  <c r="G33" i="3" s="1"/>
  <c r="F28" i="3"/>
  <c r="G28" i="3" s="1"/>
  <c r="F34" i="3"/>
  <c r="G34" i="3" s="1"/>
  <c r="B56" i="3" s="1"/>
  <c r="B13" i="3"/>
  <c r="F23" i="3"/>
  <c r="G23" i="3" s="1"/>
  <c r="F19" i="3"/>
  <c r="G19" i="3" s="1"/>
  <c r="B57" i="3" l="1"/>
  <c r="B62" i="3" s="1"/>
  <c r="D62" i="3" s="1"/>
  <c r="B53" i="3"/>
  <c r="B52" i="3"/>
  <c r="B55" i="3"/>
  <c r="B54" i="3"/>
  <c r="B61" i="3" l="1"/>
  <c r="D61" i="3" l="1"/>
  <c r="D64" i="3" s="1"/>
  <c r="B6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4" authorId="0" shapeId="0" xr:uid="{1DA1E8A4-7033-46E9-99C0-7814AA768B4E}">
      <text>
        <r>
          <rPr>
            <sz val="9"/>
            <color indexed="81"/>
            <rFont val="Tahoma"/>
            <family val="2"/>
          </rPr>
          <t xml:space="preserve">The total unadjusted evaluated annual price across Sections A–F. This represents the anticipated annual contract spend and is the figure relevant for contract value reporting and Gateway form purposes. Note: this is the raw combined total before sub-weighting is applied.
</t>
        </r>
        <r>
          <rPr>
            <b/>
            <sz val="9"/>
            <color indexed="81"/>
            <rFont val="Tahoma"/>
            <family val="2"/>
          </rPr>
          <t xml:space="preserve">
</t>
        </r>
        <r>
          <rPr>
            <sz val="9"/>
            <color indexed="81"/>
            <rFont val="Tahoma"/>
            <family val="2"/>
          </rPr>
          <t xml:space="preserve">
</t>
        </r>
      </text>
    </comment>
    <comment ref="D64" authorId="0" shapeId="0" xr:uid="{5863EF7B-E297-4FDA-B71B-90F8BD875C70}">
      <text>
        <r>
          <rPr>
            <sz val="9"/>
            <color indexed="81"/>
            <rFont val="Tahoma"/>
            <family val="2"/>
          </rPr>
          <t xml:space="preserve">This is the key evaluation figure. It combines the Section A–E weighted input (95%) and Section F weighted input (5%) into a single comparable total for each bidder. Evaluators: this is the figure to use when applying the price scoring formula set out in Schedule 2 and Schedule 4b. The bidder with the lowest compliant figure receives the maximum price score.
</t>
        </r>
      </text>
    </comment>
  </commentList>
</comments>
</file>

<file path=xl/sharedStrings.xml><?xml version="1.0" encoding="utf-8"?>
<sst xmlns="http://schemas.openxmlformats.org/spreadsheetml/2006/main" count="223" uniqueCount="121">
  <si>
    <t>Service Category</t>
  </si>
  <si>
    <t>Unit</t>
  </si>
  <si>
    <t>Per Treatment</t>
  </si>
  <si>
    <t>Per Nest</t>
  </si>
  <si>
    <t>Per Removal</t>
  </si>
  <si>
    <t>No Access Fee</t>
  </si>
  <si>
    <t>Quarterly Trapping Programme (per property)</t>
  </si>
  <si>
    <t>Per Property</t>
  </si>
  <si>
    <t>A. Reactive Call-Outs &amp; Visits</t>
  </si>
  <si>
    <t>Indicative Quantity (Annual – All Areas)</t>
  </si>
  <si>
    <t>South Wales Unit Price (£)</t>
  </si>
  <si>
    <t>Mid Wales Unit Price (£)</t>
  </si>
  <si>
    <t>Evaluation Total (£)</t>
  </si>
  <si>
    <t>Standard Call-Out – House (1st Visit)</t>
  </si>
  <si>
    <t>Standard Call-Out – Flat / Block (1st Visit)</t>
  </si>
  <si>
    <t>Follow-Up Visit – House</t>
  </si>
  <si>
    <t>Follow-Up Visit – Flat / Block</t>
  </si>
  <si>
    <t>B. Rodent Control Treatments</t>
  </si>
  <si>
    <t>Rodent Control (Internal) – House</t>
  </si>
  <si>
    <t>Rodent Control (Internal) – Flat / Block</t>
  </si>
  <si>
    <t>Rodent Control (External) – Communal Areas</t>
  </si>
  <si>
    <t>C. Insect &amp; Seasonal Pest Treatments</t>
  </si>
  <si>
    <t>Insect Treatment – House (e.g. ants, fleas)</t>
  </si>
  <si>
    <t>Insect Treatment – Flat / Block (e.g. bedbugs, cockroaches)</t>
  </si>
  <si>
    <t>Wasp Nest Removal – House</t>
  </si>
  <si>
    <t>Wasp Nest Removal – Flat / Block</t>
  </si>
  <si>
    <t>D. Environmental / Hygiene-Related Interventions</t>
  </si>
  <si>
    <t>Dead Animal Removal – Internal</t>
  </si>
  <si>
    <t>Dead Animal Removal – External (garden / communal)</t>
  </si>
  <si>
    <t>E. Planned / Preventative Services</t>
  </si>
  <si>
    <t>F. Minor Enabling / Follow-On Works (Mandatory - Rate Only)</t>
  </si>
  <si>
    <t>This section relates to minor enabling or follow-on works that may be instructed where identified during a pest control attendance and which can reasonably be completed by a pest control operative during the same visit, without specialist trades, significant materials, or additional access arrangements.</t>
  </si>
  <si>
    <t>Enabling Works Category</t>
  </si>
  <si>
    <t>South Wales (£)</t>
  </si>
  <si>
    <t>Mid Wales (£)</t>
  </si>
  <si>
    <t>Seal small rodent ingress hole (mortar / filler / sealant – non-structural)</t>
  </si>
  <si>
    <t>Per location</t>
  </si>
  <si>
    <t>Fit rodent mesh to existing air brick or vent</t>
  </si>
  <si>
    <t>Per vent</t>
  </si>
  <si>
    <t>Replace damaged or missing air brick cover (like-for-like, surface mounted only)</t>
  </si>
  <si>
    <t>Per unit</t>
  </si>
  <si>
    <t>Fit internal pipe collar / grommet to service penetration</t>
  </si>
  <si>
    <t>Seal gaps around pipework or service penetrations (internal or external)</t>
  </si>
  <si>
    <t>Install basic external rodent guard (non-drain, surface fixed)</t>
  </si>
  <si>
    <t>Replace missing or damaged surface-level drain cover (like-for-like only)</t>
  </si>
  <si>
    <t>Install rodent/leaf mesh to gully or grate (surface level only)</t>
  </si>
  <si>
    <t>Apply temporary proofing to prevent immediate re-entry pending permanent repair</t>
  </si>
  <si>
    <r>
      <rPr>
        <b/>
        <sz val="11"/>
        <color theme="1"/>
        <rFont val="Calibri"/>
        <family val="2"/>
        <scheme val="minor"/>
      </rPr>
      <t>Notes applicable to Section F:</t>
    </r>
    <r>
      <rPr>
        <sz val="11"/>
        <color theme="1"/>
        <rFont val="Calibri"/>
        <family val="2"/>
        <scheme val="minor"/>
      </rPr>
      <t xml:space="preserve">
</t>
    </r>
    <r>
      <rPr>
        <i/>
        <sz val="11"/>
        <color theme="1"/>
        <rFont val="Calibri"/>
        <family val="2"/>
        <scheme val="minor"/>
      </rPr>
      <t>- All rates must include labour, materials, travel, and overheads.
- Works must be completed during the same visit as the pest control attendance.
- No follow-on attendance is implied or permitted under these items.
- Any works outside this scope must be reported only, with photographic evidence and a brief written recommendation provided to the Client. No pricing or undertaking of such works is permitted under this contract without separate instruction.</t>
    </r>
  </si>
  <si>
    <t>G. Optional / Added-Value Services (Rate Only – Not Scored)</t>
  </si>
  <si>
    <t>Tenant information leaflet / factsheet (print or digital)</t>
  </si>
  <si>
    <t>Communal area poster / notice</t>
  </si>
  <si>
    <t>Post-visit tenant advice summary</t>
  </si>
  <si>
    <t>Per property</t>
  </si>
  <si>
    <t>Tenant workshop (approx. 1–2 hours)</t>
  </si>
  <si>
    <t>Per session</t>
  </si>
  <si>
    <t>Staff briefing / toolbox talk</t>
  </si>
  <si>
    <t>Consultancy / policy / procedural advice</t>
  </si>
  <si>
    <t>Per hour</t>
  </si>
  <si>
    <r>
      <rPr>
        <b/>
        <sz val="12"/>
        <color theme="1"/>
        <rFont val="Calibri"/>
        <family val="2"/>
        <scheme val="minor"/>
      </rPr>
      <t>General Instructions</t>
    </r>
    <r>
      <rPr>
        <sz val="11"/>
        <color theme="1"/>
        <rFont val="Calibri"/>
        <family val="2"/>
        <scheme val="minor"/>
      </rPr>
      <t xml:space="preserve">
Economic Operators must not alter the structure of this Pricing Schedule. If a particular service is not offered, “N/A” should be entered in the relevant pricing cell.
By submitting this Pricing Schedule, the Economic Operator confirms that the prices submitted will remain fixed for the duration of the contract, including any permitted extension period, subject to the terms and conditions of the contract.</t>
    </r>
  </si>
  <si>
    <t>South Wales Weighting</t>
  </si>
  <si>
    <t>Mid Wales Weighting</t>
  </si>
  <si>
    <t>Geographical Weighting</t>
  </si>
  <si>
    <t>Emergency Call-Out (Within 24 Hrs - Standard Hours)</t>
  </si>
  <si>
    <t>Emergency Call-Out (Within 24 Hrs - Out of Hours)</t>
  </si>
  <si>
    <t>Per Attendance (Initial Visit)</t>
  </si>
  <si>
    <t>Per Attendance (Follow-Up)</t>
  </si>
  <si>
    <t>Per Emergency Attendance</t>
  </si>
  <si>
    <t>Per Emergency Attendance (OOH)</t>
  </si>
  <si>
    <t>Per Aborted Attendance</t>
  </si>
  <si>
    <t>For the purposes of tender evaluation only, submitted unit rates for South Wales and Mid Wales will be combined using indicative annual quantities and a geographic weighting reflecting anticipated service demand across the two regions:</t>
  </si>
  <si>
    <t>Weighting Check</t>
  </si>
  <si>
    <t>Evaluation Inputs</t>
  </si>
  <si>
    <t>Weightings applied for evaluation purposes only in accordance with ITT.</t>
  </si>
  <si>
    <t>Ref</t>
  </si>
  <si>
    <t>Service Description</t>
  </si>
  <si>
    <t>South Rate</t>
  </si>
  <si>
    <t>Mid Rate</t>
  </si>
  <si>
    <t>A</t>
  </si>
  <si>
    <t>B</t>
  </si>
  <si>
    <t>C</t>
  </si>
  <si>
    <t>D</t>
  </si>
  <si>
    <t>E</t>
  </si>
  <si>
    <t>Weighted Evaluation Rate*</t>
  </si>
  <si>
    <t>Evaluated Annual Total (A–E Only)</t>
  </si>
  <si>
    <t>Subtotal</t>
  </si>
  <si>
    <t xml:space="preserve">Subtotals </t>
  </si>
  <si>
    <t>Section A – Reactive Call-Outs &amp; Visits</t>
  </si>
  <si>
    <t>Section B – Rodent Treatments</t>
  </si>
  <si>
    <t>Section C – Insect &amp; Seasonal Treatments</t>
  </si>
  <si>
    <t>Section D – Environmental / Hygiene</t>
  </si>
  <si>
    <t>Section E – Planned / Preventative</t>
  </si>
  <si>
    <t>Category</t>
  </si>
  <si>
    <t>To be completed by the bidder:</t>
  </si>
  <si>
    <t>Economic Operator Name:</t>
  </si>
  <si>
    <t>Contact Name:</t>
  </si>
  <si>
    <t>Contact Email:</t>
  </si>
  <si>
    <t>Date of Submission:</t>
  </si>
  <si>
    <t>Price Evaluation Summary (Sections A–E – Scored)</t>
  </si>
  <si>
    <r>
      <rPr>
        <b/>
        <i/>
        <sz val="11"/>
        <color theme="1"/>
        <rFont val="Calibri"/>
        <family val="2"/>
        <scheme val="minor"/>
      </rPr>
      <t>Notes (Section G):</t>
    </r>
    <r>
      <rPr>
        <i/>
        <sz val="11"/>
        <color theme="1"/>
        <rFont val="Calibri"/>
        <family val="2"/>
        <scheme val="minor"/>
      </rPr>
      <t xml:space="preserve">
Rates are for contractual reference only and will not be scored.
Services will be instructed only where required and agreed in writing.
Any tenant-facing materials must be approved by the Client prior to use.</t>
    </r>
  </si>
  <si>
    <t>Indicative Qty</t>
  </si>
  <si>
    <t>Schedule 4a - Pricing Schedule</t>
  </si>
  <si>
    <t>Indicative Quantity (Annual - All Areas)</t>
  </si>
  <si>
    <t>These items are intended to reduce repeat visits and secondary contractor attendance. Rates provided will be evaluated as part of the tender assessment but are sub-weighted at 5% of the total cost evaluation score. All rates will form part of the contract schedule.</t>
  </si>
  <si>
    <t>Core Evaluation Tables</t>
  </si>
  <si>
    <t>F</t>
  </si>
  <si>
    <t>* The “Weighted Evaluation Rate” column is calculated by applying the stated geographic weighting (85% South Wales / 15% Mid Wales) to the submitted regional unit rates and is used for evaluation purposes only. It does not represent a contract rate.</t>
  </si>
  <si>
    <t>Section F – Minor Enabling Works</t>
  </si>
  <si>
    <t>Cost Evaluation Score Breakdown (95% / 5% Sub-Weighting)</t>
  </si>
  <si>
    <t>Component</t>
  </si>
  <si>
    <t>Evaluated Annual Total</t>
  </si>
  <si>
    <t>Sub-Weighting</t>
  </si>
  <si>
    <t>Weighted Score Input</t>
  </si>
  <si>
    <t>Sections A–E (Core Reactive &amp; Planned Services)</t>
  </si>
  <si>
    <t>Total Evaluated Annual Price (Sections A–F Combined)</t>
  </si>
  <si>
    <t>The "Weighted Score Input" column reflects a secondary sub-weighting applied after geographic weighting — Sections A–E carry 95% of the cost evaluation score and Section F carries 5%. Both sections are subject to geographic weighting before this sub-weighting is applied. Section G is not evaluated</t>
  </si>
  <si>
    <t>This section covers optional services that may be instructed by the Client from time to time to support pest prevention, tenant engagement, or advisory input.
These services are optional and supplementary to the core contract scope, are not guaranteed, and will not be scored as part of the tender evaluation. Rates provided will form part of the contract schedule only.</t>
  </si>
  <si>
    <t>Cadarn Group - Pest Control Services Tender</t>
  </si>
  <si>
    <r>
      <rPr>
        <b/>
        <u/>
        <sz val="14"/>
        <color theme="1"/>
        <rFont val="Calibri"/>
        <family val="2"/>
        <scheme val="minor"/>
      </rPr>
      <t>Introduction and Instructions to Economic Operators</t>
    </r>
    <r>
      <rPr>
        <sz val="11"/>
        <color theme="1"/>
        <rFont val="Calibri"/>
        <family val="2"/>
        <scheme val="minor"/>
      </rPr>
      <t xml:space="preserve">
This Pricing Schedule must be completed in full and submitted in accordance with the instructions set out in the Invitation to Tender (ITT).
All prices must be quoted in pounds sterling (£) and must be exclusive of VAT.
Prices shall be fully inclusive of all costs associated with the delivery of the service, including (but not limited to) labour, materials, consumables, plant, tools, travel, administration, overheads, and any other expenses necessary to fulfil the requirements of the contract.
Indicative quantities have been provided to support tender evaluation and comparison only.These quantities are estimates based on historic demand and anticipated service requirements where data is available, and on reasonable assumptions where historic data is not separately recorded. They do not represent a guaranteed volume of work.
</t>
    </r>
  </si>
  <si>
    <r>
      <rPr>
        <b/>
        <sz val="12"/>
        <color theme="1"/>
        <rFont val="Calibri"/>
        <family val="2"/>
        <scheme val="minor"/>
      </rPr>
      <t>Geographical Pricing</t>
    </r>
    <r>
      <rPr>
        <sz val="11"/>
        <color theme="1"/>
        <rFont val="Calibri"/>
        <family val="2"/>
        <scheme val="minor"/>
      </rPr>
      <t xml:space="preserve">
Economic Operators are required to submit separate unit rates for:
-South Wales properties; and
-Mid Wales properties
This reflects potential variations in travel, logistics, and operational delivery costs between regions.
Indicative quantities are provided as an estimated annual total across all areas. These quantities are included for evaluation purposes only and do not represent guaranteed volumes.
For the purposes of tender evaluation, the Client will apply a geographic weighting to the submitted regional rates to reflect anticipated service demand across the contract areas, as follows:
-South Wales – 85%
-Mid Wales – 15%
For Section F (Minor Enabling Works), submitted rates will additionally be subject to a sub-weighting within the overall cost evaluation score. Sections A–E carry 95% of the cost evaluation score and Section F carries 5%. Full details of the sub-weighting methodology are set out in the Assessment Methodology (Schedule 2).
The evaluated tender total will be calculated by applying this weighting to the relevant regional unit rates and multiplying by the stated indicative quantities. For Section F, a further sub-weighting is applied to the resulting total as described above.
Economic Operators must not amend, qualify, or replace the indicative quantities provided. Any amendment may render the submission non-compliant.
Actual work allocation and geographic distribution during the contract term may vary and shall not be deemed to correspond to the evaluation weighting.</t>
    </r>
  </si>
  <si>
    <r>
      <rPr>
        <b/>
        <sz val="11"/>
        <color theme="1"/>
        <rFont val="Calibri"/>
        <family val="2"/>
        <scheme val="minor"/>
      </rPr>
      <t>Structure of the Pricing Schedule</t>
    </r>
    <r>
      <rPr>
        <sz val="11"/>
        <color theme="1"/>
        <rFont val="Calibri"/>
        <family val="2"/>
        <scheme val="minor"/>
      </rPr>
      <t xml:space="preserve">
The Pricing Schedule is structured into the following sections:
</t>
    </r>
    <r>
      <rPr>
        <b/>
        <sz val="11"/>
        <color theme="1"/>
        <rFont val="Calibri"/>
        <family val="2"/>
        <scheme val="minor"/>
      </rPr>
      <t>A. Reactive Call-Outs &amp; Visits</t>
    </r>
    <r>
      <rPr>
        <sz val="11"/>
        <color theme="1"/>
        <rFont val="Calibri"/>
        <family val="2"/>
        <scheme val="minor"/>
      </rPr>
      <t xml:space="preserve">
Core reactive pest control attendances, including standard call-outs, follow-up visits, out-of-hours attendance, and no-access visits.
</t>
    </r>
    <r>
      <rPr>
        <b/>
        <sz val="11"/>
        <color theme="1"/>
        <rFont val="Calibri"/>
        <family val="2"/>
        <scheme val="minor"/>
      </rPr>
      <t xml:space="preserve">B. Rodent Control Treatments
</t>
    </r>
    <r>
      <rPr>
        <sz val="11"/>
        <color theme="1"/>
        <rFont val="Calibri"/>
        <family val="2"/>
        <scheme val="minor"/>
      </rPr>
      <t xml:space="preserve">Treatment activities relating specifically to rodent infestations within individual dwellings, flats/blocks, and communal external areas.
</t>
    </r>
    <r>
      <rPr>
        <b/>
        <sz val="11"/>
        <color theme="1"/>
        <rFont val="Calibri"/>
        <family val="2"/>
        <scheme val="minor"/>
      </rPr>
      <t xml:space="preserve">C. Insect &amp; Seasonal Pest Treatments
</t>
    </r>
    <r>
      <rPr>
        <sz val="11"/>
        <color theme="1"/>
        <rFont val="Calibri"/>
        <family val="2"/>
        <scheme val="minor"/>
      </rPr>
      <t xml:space="preserve">Treatment of insects and seasonal pests, including wasp nest removal and specialist insect infestations.
</t>
    </r>
    <r>
      <rPr>
        <b/>
        <sz val="11"/>
        <color theme="1"/>
        <rFont val="Calibri"/>
        <family val="2"/>
        <scheme val="minor"/>
      </rPr>
      <t>D. Environmental / Hygiene-Related Interventions</t>
    </r>
    <r>
      <rPr>
        <sz val="11"/>
        <color theme="1"/>
        <rFont val="Calibri"/>
        <family val="2"/>
        <scheme val="minor"/>
      </rPr>
      <t xml:space="preserve">
Ancillary pest-related activities such as the removal of dead animals from internal or external areas.
</t>
    </r>
    <r>
      <rPr>
        <b/>
        <sz val="11"/>
        <color theme="1"/>
        <rFont val="Calibri"/>
        <family val="2"/>
        <scheme val="minor"/>
      </rPr>
      <t xml:space="preserve">E. Planned / Preventative Services
</t>
    </r>
    <r>
      <rPr>
        <sz val="11"/>
        <color theme="1"/>
        <rFont val="Calibri"/>
        <family val="2"/>
        <scheme val="minor"/>
      </rPr>
      <t xml:space="preserve">Limited planned or preventative activities which may be instructed on an ad hoc basis, such as targeted trapping programmes.
</t>
    </r>
    <r>
      <rPr>
        <b/>
        <sz val="11"/>
        <color theme="1"/>
        <rFont val="Calibri"/>
        <family val="2"/>
        <scheme val="minor"/>
      </rPr>
      <t xml:space="preserve">F. Minor Enabling / Follow-On Works (Mandatory – Evaluated, Sub-Weighted)
</t>
    </r>
    <r>
      <rPr>
        <sz val="11"/>
        <color theme="1"/>
        <rFont val="Calibri"/>
        <family val="2"/>
        <scheme val="minor"/>
      </rPr>
      <t xml:space="preserve">
Rates for minor enabling or follow-on works that may be identified during a pest control attendance and can reasonably be completed during the same visit by a pest control operative. These items are intended to reduce repeat visits and secondary contractor attendance. Section F is included within the tender price evaluation but is sub-weighted at 5% of the total cost evaluation score, with Sections A–E carrying 95%. Indicative quantities are provided for evaluation purposes and are based on estimated defect identification rates. Submitted rates will form part of the contract schedule and are fixed for the contract duration.
</t>
    </r>
    <r>
      <rPr>
        <b/>
        <sz val="11"/>
        <color theme="5"/>
        <rFont val="Calibri"/>
        <family val="2"/>
        <scheme val="minor"/>
      </rPr>
      <t xml:space="preserve">Sections A–F form the scored cost elements of the tender evaluation. Sections A–E carry 95% of the cost evaluation score and Section F carries 5%. Section G is not scored and rates provided are for contractual purposes only.
</t>
    </r>
  </si>
  <si>
    <r>
      <rPr>
        <b/>
        <sz val="11"/>
        <color theme="1"/>
        <rFont val="Calibri"/>
        <family val="2"/>
        <scheme val="minor"/>
      </rPr>
      <t>G. Optional / Consultancy &amp; Added-Value Services (Non-Scored)</t>
    </r>
    <r>
      <rPr>
        <sz val="11"/>
        <color theme="1"/>
        <rFont val="Calibri"/>
        <family val="2"/>
        <scheme val="minor"/>
      </rPr>
      <t xml:space="preserve">
Optional and supplementary services which may be requested during the contract term, such as tenant education materials, workshops, or advisory support.
Rates provided in this section are for information and contractual purposes only and will not form part of the tender evaluation.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</si>
</sst>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5">
    <font>
      <sz val="11"/>
      <color theme="1"/>
      <name val="Calibri"/>
      <family val="2"/>
      <scheme val="minor"/>
    </font>
    <font>
      <b/>
      <sz val="11"/>
      <color theme="1"/>
      <name val="Calibri"/>
      <family val="2"/>
      <scheme val="minor"/>
    </font>
    <font>
      <sz val="11"/>
      <color theme="1"/>
      <name val="Calibri"/>
      <family val="2"/>
      <scheme val="minor"/>
    </font>
    <font>
      <b/>
      <u/>
      <sz val="14"/>
      <color theme="1"/>
      <name val="Calibri"/>
      <family val="2"/>
      <scheme val="minor"/>
    </font>
    <font>
      <b/>
      <sz val="12"/>
      <color theme="1"/>
      <name val="Calibri"/>
      <family val="2"/>
      <scheme val="minor"/>
    </font>
    <font>
      <b/>
      <sz val="14"/>
      <color theme="1"/>
      <name val="Calibri"/>
      <family val="2"/>
      <scheme val="minor"/>
    </font>
    <font>
      <i/>
      <sz val="11"/>
      <color theme="1"/>
      <name val="Calibri"/>
      <family val="2"/>
      <scheme val="minor"/>
    </font>
    <font>
      <b/>
      <sz val="12"/>
      <name val="Calibri"/>
      <family val="2"/>
      <scheme val="minor"/>
    </font>
    <font>
      <b/>
      <sz val="11"/>
      <color theme="5"/>
      <name val="Calibri"/>
      <family val="2"/>
      <scheme val="minor"/>
    </font>
    <font>
      <b/>
      <sz val="11"/>
      <color theme="3"/>
      <name val="Calibri"/>
      <family val="2"/>
      <scheme val="minor"/>
    </font>
    <font>
      <b/>
      <sz val="11"/>
      <color theme="0"/>
      <name val="Calibri"/>
      <family val="2"/>
      <scheme val="minor"/>
    </font>
    <font>
      <b/>
      <i/>
      <sz val="11"/>
      <color theme="1"/>
      <name val="Calibri"/>
      <family val="2"/>
      <scheme val="minor"/>
    </font>
    <font>
      <sz val="11"/>
      <color theme="3"/>
      <name val="Calibri"/>
      <family val="2"/>
      <scheme val="minor"/>
    </font>
    <font>
      <sz val="10"/>
      <color theme="1"/>
      <name val="Arial Unicode MS"/>
    </font>
    <font>
      <u/>
      <sz val="11"/>
      <color theme="1"/>
      <name val="Calibri"/>
      <family val="2"/>
      <scheme val="minor"/>
    </font>
    <font>
      <b/>
      <u/>
      <sz val="11"/>
      <color theme="1"/>
      <name val="Calibri"/>
      <family val="2"/>
      <scheme val="minor"/>
    </font>
    <font>
      <b/>
      <sz val="11"/>
      <name val="Calibri"/>
      <family val="2"/>
    </font>
    <font>
      <sz val="11"/>
      <name val="Calibri"/>
      <family val="2"/>
    </font>
    <font>
      <i/>
      <sz val="11"/>
      <name val="Calibri"/>
      <family val="2"/>
      <scheme val="minor"/>
    </font>
    <font>
      <sz val="9"/>
      <color indexed="81"/>
      <name val="Tahoma"/>
      <family val="2"/>
    </font>
    <font>
      <b/>
      <sz val="9"/>
      <color indexed="81"/>
      <name val="Tahoma"/>
      <family val="2"/>
    </font>
    <font>
      <b/>
      <sz val="11"/>
      <color theme="0"/>
      <name val="Calibri"/>
      <family val="2"/>
    </font>
    <font>
      <i/>
      <sz val="12"/>
      <color theme="1"/>
      <name val="Calibri"/>
      <family val="2"/>
      <scheme val="minor"/>
    </font>
    <font>
      <i/>
      <sz val="12"/>
      <name val="Calibri"/>
      <family val="2"/>
      <scheme val="minor"/>
    </font>
    <font>
      <b/>
      <sz val="12"/>
      <name val="Calibri"/>
      <family val="2"/>
    </font>
  </fonts>
  <fills count="12">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bgColor theme="4"/>
      </patternFill>
    </fill>
    <fill>
      <patternFill patternType="solid">
        <fgColor theme="8"/>
        <bgColor indexed="64"/>
      </patternFill>
    </fill>
    <fill>
      <patternFill patternType="solid">
        <fgColor rgb="FFFFFF00"/>
        <bgColor indexed="64"/>
      </patternFill>
    </fill>
    <fill>
      <patternFill patternType="solid">
        <fgColor rgb="FFFFFFCC"/>
        <bgColor indexed="64"/>
      </patternFill>
    </fill>
    <fill>
      <patternFill patternType="solid">
        <fgColor theme="0" tint="-0.14999847407452621"/>
        <bgColor indexed="64"/>
      </patternFill>
    </fill>
  </fills>
  <borders count="32">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theme="1"/>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style="thin">
        <color theme="4"/>
      </top>
      <bottom/>
      <diagonal/>
    </border>
    <border>
      <left style="medium">
        <color indexed="64"/>
      </left>
      <right/>
      <top style="thin">
        <color theme="4"/>
      </top>
      <bottom/>
      <diagonal/>
    </border>
    <border>
      <left/>
      <right/>
      <top style="thin">
        <color theme="4"/>
      </top>
      <bottom/>
      <diagonal/>
    </border>
    <border>
      <left/>
      <right style="medium">
        <color indexed="64"/>
      </right>
      <top style="thin">
        <color theme="4"/>
      </top>
      <bottom/>
      <diagonal/>
    </border>
    <border>
      <left style="thin">
        <color theme="1"/>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44" fontId="2" fillId="0" borderId="0" applyFont="0" applyFill="0" applyBorder="0" applyAlignment="0" applyProtection="0"/>
    <xf numFmtId="9" fontId="2" fillId="0" borderId="0" applyFont="0" applyFill="0" applyBorder="0" applyAlignment="0" applyProtection="0"/>
  </cellStyleXfs>
  <cellXfs count="156">
    <xf numFmtId="0" fontId="0" fillId="0" borderId="0" xfId="0"/>
    <xf numFmtId="0" fontId="0" fillId="2" borderId="0" xfId="0" applyFill="1"/>
    <xf numFmtId="0" fontId="5" fillId="2" borderId="3" xfId="0" applyFont="1" applyFill="1" applyBorder="1"/>
    <xf numFmtId="0" fontId="0" fillId="2" borderId="4" xfId="0" applyFill="1" applyBorder="1"/>
    <xf numFmtId="0" fontId="0" fillId="2" borderId="5" xfId="0" applyFill="1" applyBorder="1"/>
    <xf numFmtId="0" fontId="1" fillId="2" borderId="6" xfId="0" applyFont="1" applyFill="1" applyBorder="1"/>
    <xf numFmtId="0" fontId="0" fillId="2" borderId="7" xfId="0" applyFill="1" applyBorder="1"/>
    <xf numFmtId="0" fontId="0" fillId="2" borderId="6" xfId="0" applyFill="1" applyBorder="1"/>
    <xf numFmtId="0" fontId="1" fillId="2" borderId="2" xfId="0" applyFont="1" applyFill="1" applyBorder="1"/>
    <xf numFmtId="0" fontId="0" fillId="2" borderId="8" xfId="0" applyFill="1" applyBorder="1"/>
    <xf numFmtId="0" fontId="0" fillId="2" borderId="1" xfId="0" applyFill="1" applyBorder="1"/>
    <xf numFmtId="0" fontId="1" fillId="0" borderId="7" xfId="0" applyFont="1" applyBorder="1" applyAlignment="1">
      <alignment horizontal="center" vertical="center"/>
    </xf>
    <xf numFmtId="0" fontId="0" fillId="6" borderId="3" xfId="0" applyFill="1" applyBorder="1"/>
    <xf numFmtId="0" fontId="0" fillId="6" borderId="4" xfId="0" applyFill="1" applyBorder="1"/>
    <xf numFmtId="0" fontId="0" fillId="6" borderId="5" xfId="0" applyFill="1" applyBorder="1"/>
    <xf numFmtId="0" fontId="0" fillId="6" borderId="7" xfId="0" applyFill="1" applyBorder="1"/>
    <xf numFmtId="0" fontId="0" fillId="6" borderId="2" xfId="0" applyFill="1" applyBorder="1"/>
    <xf numFmtId="0" fontId="0" fillId="6" borderId="8" xfId="0" applyFill="1" applyBorder="1"/>
    <xf numFmtId="0" fontId="0" fillId="6" borderId="1" xfId="0" applyFill="1" applyBorder="1"/>
    <xf numFmtId="0" fontId="0" fillId="4" borderId="3" xfId="0" applyFill="1" applyBorder="1"/>
    <xf numFmtId="0" fontId="0" fillId="4" borderId="4" xfId="0" applyFill="1" applyBorder="1"/>
    <xf numFmtId="0" fontId="0" fillId="4" borderId="5" xfId="0" applyFill="1" applyBorder="1"/>
    <xf numFmtId="0" fontId="0" fillId="4" borderId="0" xfId="0" applyFill="1"/>
    <xf numFmtId="0" fontId="0" fillId="4" borderId="7" xfId="0" applyFill="1" applyBorder="1"/>
    <xf numFmtId="0" fontId="0" fillId="4" borderId="6" xfId="0" applyFill="1" applyBorder="1"/>
    <xf numFmtId="0" fontId="0" fillId="4" borderId="2" xfId="0" applyFill="1" applyBorder="1"/>
    <xf numFmtId="0" fontId="0" fillId="4" borderId="8" xfId="0" applyFill="1" applyBorder="1"/>
    <xf numFmtId="9" fontId="1" fillId="2" borderId="0" xfId="2" applyFont="1" applyFill="1"/>
    <xf numFmtId="0" fontId="1" fillId="2" borderId="3" xfId="0" applyFont="1" applyFill="1" applyBorder="1"/>
    <xf numFmtId="0" fontId="0" fillId="2" borderId="2" xfId="0" applyFill="1" applyBorder="1"/>
    <xf numFmtId="0" fontId="7" fillId="3" borderId="11" xfId="0" applyFont="1" applyFill="1" applyBorder="1"/>
    <xf numFmtId="0" fontId="7" fillId="3" borderId="10" xfId="0" applyFont="1" applyFill="1" applyBorder="1"/>
    <xf numFmtId="0" fontId="7" fillId="3" borderId="12" xfId="0" applyFont="1" applyFill="1" applyBorder="1"/>
    <xf numFmtId="0" fontId="4" fillId="3" borderId="11" xfId="0" applyFont="1" applyFill="1" applyBorder="1"/>
    <xf numFmtId="0" fontId="4" fillId="3" borderId="10" xfId="0" applyFont="1" applyFill="1" applyBorder="1"/>
    <xf numFmtId="0" fontId="4" fillId="3" borderId="12" xfId="0" applyFont="1" applyFill="1" applyBorder="1"/>
    <xf numFmtId="0" fontId="4" fillId="3" borderId="11" xfId="0" applyFont="1" applyFill="1" applyBorder="1" applyAlignment="1">
      <alignment vertical="center"/>
    </xf>
    <xf numFmtId="0" fontId="4" fillId="3" borderId="10" xfId="0" applyFont="1" applyFill="1" applyBorder="1" applyAlignment="1">
      <alignment vertical="center"/>
    </xf>
    <xf numFmtId="0" fontId="4" fillId="3" borderId="12" xfId="0" applyFont="1" applyFill="1" applyBorder="1" applyAlignment="1">
      <alignment vertical="center"/>
    </xf>
    <xf numFmtId="0" fontId="10" fillId="7" borderId="14" xfId="0" applyFont="1" applyFill="1" applyBorder="1" applyAlignment="1">
      <alignment horizontal="center" vertical="center"/>
    </xf>
    <xf numFmtId="0" fontId="10" fillId="7" borderId="15" xfId="0" applyFont="1" applyFill="1" applyBorder="1" applyAlignment="1">
      <alignment horizontal="center" vertical="center"/>
    </xf>
    <xf numFmtId="0" fontId="10" fillId="7" borderId="16" xfId="0" applyFont="1" applyFill="1"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0" fillId="7" borderId="13" xfId="0" applyFont="1" applyFill="1" applyBorder="1" applyAlignment="1">
      <alignment horizontal="center" vertical="center"/>
    </xf>
    <xf numFmtId="0" fontId="0" fillId="0" borderId="17" xfId="0" applyBorder="1" applyAlignment="1">
      <alignment vertical="center"/>
    </xf>
    <xf numFmtId="0" fontId="0" fillId="0" borderId="9"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12" fillId="2" borderId="6" xfId="0" applyFont="1" applyFill="1" applyBorder="1" applyAlignment="1">
      <alignment horizontal="right"/>
    </xf>
    <xf numFmtId="9" fontId="9" fillId="2" borderId="0" xfId="2" applyFont="1" applyFill="1" applyBorder="1" applyAlignment="1">
      <alignment horizontal="left"/>
    </xf>
    <xf numFmtId="44" fontId="0" fillId="0" borderId="0" xfId="0" applyNumberFormat="1"/>
    <xf numFmtId="0" fontId="0" fillId="0" borderId="6" xfId="0" applyBorder="1"/>
    <xf numFmtId="0" fontId="6" fillId="0" borderId="2" xfId="0" applyFont="1" applyBorder="1" applyAlignment="1">
      <alignment horizontal="left" vertical="top"/>
    </xf>
    <xf numFmtId="0" fontId="0" fillId="0" borderId="1" xfId="0" applyBorder="1"/>
    <xf numFmtId="0" fontId="0" fillId="0" borderId="25" xfId="0" applyBorder="1"/>
    <xf numFmtId="9" fontId="0" fillId="0" borderId="26" xfId="0" applyNumberFormat="1" applyBorder="1" applyAlignment="1">
      <alignment horizontal="center"/>
    </xf>
    <xf numFmtId="0" fontId="0" fillId="0" borderId="27" xfId="0" applyBorder="1"/>
    <xf numFmtId="9" fontId="13" fillId="0" borderId="28" xfId="0" applyNumberFormat="1" applyFont="1" applyBorder="1" applyAlignment="1">
      <alignment horizontal="center" vertical="center" wrapText="1"/>
    </xf>
    <xf numFmtId="0" fontId="0" fillId="0" borderId="29" xfId="0" applyBorder="1"/>
    <xf numFmtId="0" fontId="0" fillId="0" borderId="30" xfId="0" applyBorder="1" applyAlignment="1">
      <alignment horizontal="center"/>
    </xf>
    <xf numFmtId="9" fontId="0" fillId="2" borderId="0" xfId="0" applyNumberFormat="1" applyFill="1" applyAlignment="1">
      <alignment vertical="center" wrapText="1"/>
    </xf>
    <xf numFmtId="0" fontId="1" fillId="2" borderId="6" xfId="0" applyFont="1" applyFill="1" applyBorder="1" applyAlignment="1">
      <alignment horizontal="center" vertical="center" wrapText="1"/>
    </xf>
    <xf numFmtId="44" fontId="0" fillId="0" borderId="0" xfId="1" applyFont="1" applyBorder="1"/>
    <xf numFmtId="0" fontId="6" fillId="2" borderId="4" xfId="0" applyFont="1" applyFill="1" applyBorder="1"/>
    <xf numFmtId="0" fontId="11" fillId="2" borderId="3" xfId="0" applyFont="1" applyFill="1" applyBorder="1"/>
    <xf numFmtId="0" fontId="14" fillId="2" borderId="31" xfId="0" applyFont="1" applyFill="1" applyBorder="1" applyProtection="1">
      <protection locked="0"/>
    </xf>
    <xf numFmtId="0" fontId="15" fillId="2" borderId="6" xfId="0" applyFont="1" applyFill="1" applyBorder="1"/>
    <xf numFmtId="0" fontId="0" fillId="2" borderId="3" xfId="0" applyFill="1" applyBorder="1"/>
    <xf numFmtId="0" fontId="0" fillId="0" borderId="15" xfId="0" applyBorder="1" applyAlignment="1">
      <alignment horizontal="center"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6" borderId="0" xfId="0" applyFill="1"/>
    <xf numFmtId="0" fontId="1" fillId="0" borderId="0" xfId="0" applyFont="1" applyAlignment="1">
      <alignment horizontal="center" vertical="center"/>
    </xf>
    <xf numFmtId="0" fontId="0" fillId="0" borderId="0" xfId="0" applyAlignment="1">
      <alignment vertical="center"/>
    </xf>
    <xf numFmtId="0" fontId="1" fillId="2" borderId="0" xfId="0" applyFont="1" applyFill="1" applyAlignment="1">
      <alignment horizontal="center" vertical="center" wrapText="1"/>
    </xf>
    <xf numFmtId="1" fontId="0" fillId="0" borderId="0" xfId="0" applyNumberFormat="1"/>
    <xf numFmtId="0" fontId="18" fillId="2" borderId="0" xfId="0" applyFont="1" applyFill="1" applyAlignment="1">
      <alignment vertical="top" wrapText="1"/>
    </xf>
    <xf numFmtId="0" fontId="16" fillId="2" borderId="6" xfId="0" applyFont="1" applyFill="1" applyBorder="1"/>
    <xf numFmtId="0" fontId="21" fillId="0" borderId="0" xfId="0" applyFont="1"/>
    <xf numFmtId="44" fontId="17" fillId="0" borderId="0" xfId="1" applyFont="1" applyFill="1" applyBorder="1"/>
    <xf numFmtId="9" fontId="17" fillId="0" borderId="0" xfId="2" applyFont="1" applyFill="1" applyBorder="1"/>
    <xf numFmtId="0" fontId="17" fillId="2" borderId="6" xfId="0" applyFont="1" applyFill="1" applyBorder="1"/>
    <xf numFmtId="0" fontId="17" fillId="2" borderId="0" xfId="0" applyFont="1" applyFill="1"/>
    <xf numFmtId="0" fontId="17" fillId="2" borderId="2" xfId="0" applyFont="1" applyFill="1" applyBorder="1"/>
    <xf numFmtId="0" fontId="17" fillId="2" borderId="8" xfId="0" applyFont="1" applyFill="1" applyBorder="1"/>
    <xf numFmtId="0" fontId="4" fillId="2" borderId="0" xfId="0" applyFont="1" applyFill="1"/>
    <xf numFmtId="0" fontId="4" fillId="2" borderId="6" xfId="0" applyFont="1" applyFill="1" applyBorder="1"/>
    <xf numFmtId="0" fontId="16" fillId="9" borderId="11" xfId="0" applyFont="1" applyFill="1" applyBorder="1" applyAlignment="1">
      <alignment vertical="center"/>
    </xf>
    <xf numFmtId="44" fontId="24" fillId="9" borderId="10" xfId="1" applyFont="1" applyFill="1" applyBorder="1" applyAlignment="1">
      <alignment vertical="center"/>
    </xf>
    <xf numFmtId="0" fontId="0" fillId="9" borderId="10" xfId="0" applyFill="1" applyBorder="1" applyAlignment="1">
      <alignment vertical="center"/>
    </xf>
    <xf numFmtId="44" fontId="24" fillId="9" borderId="12" xfId="1" applyFont="1" applyFill="1" applyBorder="1" applyAlignment="1">
      <alignment vertical="center"/>
    </xf>
    <xf numFmtId="0" fontId="1" fillId="0" borderId="0" xfId="0" applyFont="1"/>
    <xf numFmtId="0" fontId="17" fillId="0" borderId="0" xfId="0" applyFont="1"/>
    <xf numFmtId="44" fontId="1" fillId="0" borderId="16" xfId="1" applyFont="1" applyBorder="1" applyAlignment="1">
      <alignment vertical="center"/>
    </xf>
    <xf numFmtId="44" fontId="1" fillId="0" borderId="24" xfId="1" applyFont="1" applyBorder="1" applyAlignment="1">
      <alignment vertical="center"/>
    </xf>
    <xf numFmtId="44" fontId="1" fillId="0" borderId="18" xfId="0" applyNumberFormat="1" applyFont="1" applyBorder="1" applyAlignment="1">
      <alignment vertical="center"/>
    </xf>
    <xf numFmtId="44" fontId="1" fillId="0" borderId="21" xfId="0" applyNumberFormat="1" applyFont="1" applyBorder="1" applyAlignment="1">
      <alignment vertical="center"/>
    </xf>
    <xf numFmtId="44" fontId="1" fillId="0" borderId="16" xfId="0" applyNumberFormat="1" applyFont="1" applyBorder="1" applyAlignment="1">
      <alignment vertical="center"/>
    </xf>
    <xf numFmtId="44" fontId="1" fillId="0" borderId="24" xfId="0" applyNumberFormat="1" applyFont="1" applyBorder="1" applyAlignment="1">
      <alignment vertical="center"/>
    </xf>
    <xf numFmtId="44" fontId="1" fillId="0" borderId="0" xfId="1" applyFont="1" applyBorder="1"/>
    <xf numFmtId="44" fontId="0" fillId="10" borderId="15" xfId="1" applyFont="1" applyFill="1" applyBorder="1" applyAlignment="1" applyProtection="1">
      <alignment vertical="center"/>
      <protection locked="0"/>
    </xf>
    <xf numFmtId="44" fontId="0" fillId="10" borderId="23" xfId="1" applyFont="1" applyFill="1" applyBorder="1" applyAlignment="1" applyProtection="1">
      <alignment vertical="center"/>
      <protection locked="0"/>
    </xf>
    <xf numFmtId="44" fontId="0" fillId="10" borderId="9" xfId="1" applyFont="1" applyFill="1" applyBorder="1" applyAlignment="1" applyProtection="1">
      <alignment vertical="center"/>
      <protection locked="0"/>
    </xf>
    <xf numFmtId="44" fontId="0" fillId="10" borderId="20" xfId="1" applyFont="1" applyFill="1" applyBorder="1" applyAlignment="1" applyProtection="1">
      <alignment vertical="center"/>
      <protection locked="0"/>
    </xf>
    <xf numFmtId="44" fontId="0" fillId="10" borderId="7" xfId="1" applyFont="1" applyFill="1" applyBorder="1" applyAlignment="1" applyProtection="1">
      <alignment vertical="center"/>
      <protection locked="0"/>
    </xf>
    <xf numFmtId="44" fontId="0" fillId="10" borderId="0" xfId="1" applyFont="1" applyFill="1" applyBorder="1" applyAlignment="1" applyProtection="1">
      <alignment vertical="center" wrapText="1"/>
      <protection locked="0"/>
    </xf>
    <xf numFmtId="0" fontId="1" fillId="0" borderId="0" xfId="0" applyFont="1" applyAlignment="1">
      <alignment horizontal="center" vertical="center" wrapText="1"/>
    </xf>
    <xf numFmtId="0" fontId="0" fillId="0" borderId="0" xfId="0" applyAlignment="1">
      <alignment vertical="center" wrapText="1"/>
    </xf>
    <xf numFmtId="0" fontId="0" fillId="11" borderId="0" xfId="0" applyFill="1"/>
    <xf numFmtId="44" fontId="0" fillId="11" borderId="0" xfId="0" applyNumberFormat="1" applyFill="1"/>
    <xf numFmtId="0" fontId="0" fillId="11" borderId="0" xfId="0" applyFill="1" applyAlignment="1">
      <alignment wrapText="1"/>
    </xf>
    <xf numFmtId="1" fontId="0" fillId="0" borderId="0" xfId="1" applyNumberFormat="1" applyFont="1" applyBorder="1" applyAlignment="1" applyProtection="1">
      <alignment horizontal="center" vertical="center"/>
    </xf>
    <xf numFmtId="0" fontId="0" fillId="2" borderId="3" xfId="0" applyFill="1" applyBorder="1" applyAlignment="1">
      <alignment horizontal="left" vertical="top" wrapText="1"/>
    </xf>
    <xf numFmtId="0" fontId="0" fillId="2" borderId="4" xfId="0" applyFill="1" applyBorder="1" applyAlignment="1">
      <alignment horizontal="left" vertical="top" wrapText="1"/>
    </xf>
    <xf numFmtId="0" fontId="0" fillId="2" borderId="5" xfId="0" applyFill="1" applyBorder="1" applyAlignment="1">
      <alignment horizontal="left" vertical="top" wrapText="1"/>
    </xf>
    <xf numFmtId="0" fontId="0" fillId="2" borderId="6" xfId="0" applyFill="1" applyBorder="1" applyAlignment="1">
      <alignment horizontal="left" vertical="top" wrapText="1"/>
    </xf>
    <xf numFmtId="0" fontId="0" fillId="2" borderId="0" xfId="0" applyFill="1" applyAlignment="1">
      <alignment horizontal="left" vertical="top" wrapText="1"/>
    </xf>
    <xf numFmtId="0" fontId="0" fillId="2" borderId="7" xfId="0" applyFill="1" applyBorder="1" applyAlignment="1">
      <alignment horizontal="left" vertical="top" wrapText="1"/>
    </xf>
    <xf numFmtId="0" fontId="0" fillId="2" borderId="2" xfId="0" applyFill="1" applyBorder="1" applyAlignment="1">
      <alignment horizontal="left" vertical="top" wrapText="1"/>
    </xf>
    <xf numFmtId="0" fontId="0" fillId="2" borderId="8" xfId="0" applyFill="1" applyBorder="1" applyAlignment="1">
      <alignment horizontal="left" vertical="top" wrapText="1"/>
    </xf>
    <xf numFmtId="0" fontId="0" fillId="2" borderId="1" xfId="0" applyFill="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top" wrapText="1"/>
    </xf>
    <xf numFmtId="0" fontId="6" fillId="0" borderId="8" xfId="0" applyFont="1" applyBorder="1" applyAlignment="1">
      <alignment horizontal="left" vertical="top" wrapText="1"/>
    </xf>
    <xf numFmtId="0" fontId="6" fillId="2" borderId="6" xfId="0" applyFont="1" applyFill="1" applyBorder="1" applyAlignment="1">
      <alignment horizontal="center" vertical="top" wrapText="1"/>
    </xf>
    <xf numFmtId="0" fontId="6" fillId="2" borderId="0" xfId="0" applyFont="1" applyFill="1" applyAlignment="1">
      <alignment horizontal="center" vertical="top" wrapText="1"/>
    </xf>
    <xf numFmtId="0" fontId="4" fillId="3" borderId="11" xfId="0" applyFont="1" applyFill="1" applyBorder="1" applyAlignment="1">
      <alignment horizontal="left"/>
    </xf>
    <xf numFmtId="0" fontId="4" fillId="3" borderId="10" xfId="0" applyFont="1" applyFill="1" applyBorder="1" applyAlignment="1">
      <alignment horizontal="left"/>
    </xf>
    <xf numFmtId="0" fontId="4" fillId="3" borderId="12" xfId="0" applyFont="1" applyFill="1" applyBorder="1" applyAlignment="1">
      <alignment horizontal="left"/>
    </xf>
    <xf numFmtId="0" fontId="4" fillId="8" borderId="11" xfId="0" applyFont="1" applyFill="1" applyBorder="1" applyAlignment="1">
      <alignment horizontal="left"/>
    </xf>
    <xf numFmtId="0" fontId="4" fillId="8" borderId="10" xfId="0" applyFont="1" applyFill="1" applyBorder="1" applyAlignment="1">
      <alignment horizontal="left"/>
    </xf>
    <xf numFmtId="0" fontId="4" fillId="8" borderId="12" xfId="0" applyFont="1" applyFill="1" applyBorder="1" applyAlignment="1">
      <alignment horizontal="left"/>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6" fillId="0" borderId="1" xfId="0" applyFon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2" xfId="0" applyBorder="1" applyAlignment="1">
      <alignment horizontal="left" vertical="top" wrapText="1"/>
    </xf>
    <xf numFmtId="0" fontId="0" fillId="0" borderId="8" xfId="0" applyBorder="1" applyAlignment="1">
      <alignment horizontal="left" vertical="top" wrapText="1"/>
    </xf>
    <xf numFmtId="0" fontId="0" fillId="0" borderId="1" xfId="0" applyBorder="1" applyAlignment="1">
      <alignment horizontal="left" vertical="top" wrapText="1"/>
    </xf>
    <xf numFmtId="0" fontId="4" fillId="5" borderId="11" xfId="0" applyFont="1" applyFill="1" applyBorder="1" applyAlignment="1">
      <alignment horizontal="left"/>
    </xf>
    <xf numFmtId="0" fontId="4" fillId="5" borderId="10" xfId="0" applyFont="1" applyFill="1" applyBorder="1" applyAlignment="1">
      <alignment horizontal="left"/>
    </xf>
    <xf numFmtId="0" fontId="4" fillId="5" borderId="12" xfId="0" applyFont="1" applyFill="1" applyBorder="1" applyAlignment="1">
      <alignment horizontal="left"/>
    </xf>
    <xf numFmtId="0" fontId="23" fillId="0" borderId="0" xfId="0" applyFont="1" applyAlignment="1">
      <alignment horizontal="left" vertical="top" wrapText="1"/>
    </xf>
    <xf numFmtId="0" fontId="22" fillId="2" borderId="6" xfId="0" applyFont="1" applyFill="1" applyBorder="1" applyAlignment="1">
      <alignment horizontal="left" vertical="top" wrapText="1"/>
    </xf>
    <xf numFmtId="0" fontId="22" fillId="2" borderId="0" xfId="0" applyFont="1" applyFill="1" applyAlignment="1">
      <alignment horizontal="left" vertical="top" wrapText="1"/>
    </xf>
    <xf numFmtId="0" fontId="0" fillId="2" borderId="6" xfId="0" applyFill="1" applyBorder="1" applyAlignment="1">
      <alignment horizontal="right"/>
    </xf>
    <xf numFmtId="0" fontId="0" fillId="2" borderId="0" xfId="0" applyFill="1" applyAlignment="1">
      <alignment horizontal="right"/>
    </xf>
  </cellXfs>
  <cellStyles count="3">
    <cellStyle name="Currency" xfId="1" builtinId="4"/>
    <cellStyle name="Normal" xfId="0" builtinId="0"/>
    <cellStyle name="Percent" xfId="2" builtinId="5"/>
  </cellStyles>
  <dxfs count="31">
    <dxf>
      <font>
        <b val="0"/>
        <i val="0"/>
        <strike val="0"/>
        <condense val="0"/>
        <extend val="0"/>
        <outline val="0"/>
        <shadow val="0"/>
        <u val="none"/>
        <vertAlign val="baseline"/>
        <sz val="11"/>
        <color auto="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none"/>
      </font>
      <numFmt numFmtId="13" formatCode="0%"/>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dxf>
    <dxf>
      <font>
        <b/>
        <i val="0"/>
        <strike val="0"/>
        <condense val="0"/>
        <extend val="0"/>
        <outline val="0"/>
        <shadow val="0"/>
        <u val="none"/>
        <vertAlign val="baseline"/>
        <sz val="11"/>
        <color theme="0"/>
        <name val="Calibri"/>
        <family val="2"/>
        <scheme val="none"/>
      </font>
      <fill>
        <patternFill patternType="none">
          <fgColor indexed="64"/>
          <bgColor auto="1"/>
        </patternFill>
      </fill>
    </dxf>
    <dxf>
      <numFmt numFmtId="34" formatCode="_-&quot;£&quot;* #,##0.00_-;\-&quot;£&quot;* #,##0.00_-;_-&quot;£&quot;* &quot;-&quot;??_-;_-@_-"/>
    </dxf>
    <dxf>
      <numFmt numFmtId="34" formatCode="_-&quot;£&quot;* #,##0.00_-;\-&quot;£&quot;* #,##0.00_-;_-&quot;£&quot;* &quot;-&quot;??_-;_-@_-"/>
    </dxf>
    <dxf>
      <border diagonalUp="0" diagonalDown="0" outline="0">
        <left style="medium">
          <color indexed="64"/>
        </left>
        <right/>
        <top/>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family val="2"/>
        <scheme val="minor"/>
      </font>
    </dxf>
    <dxf>
      <numFmt numFmtId="34" formatCode="_-&quot;£&quot;* #,##0.00_-;\-&quot;£&quot;* #,##0.00_-;_-&quot;£&quot;* &quot;-&quot;??_-;_-@_-"/>
    </dxf>
    <dxf>
      <numFmt numFmtId="34" formatCode="_-&quot;£&quot;* #,##0.00_-;\-&quot;£&quot;* #,##0.00_-;_-&quot;£&quot;* &quot;-&quot;??_-;_-@_-"/>
    </dxf>
    <dxf>
      <border diagonalUp="0" diagonalDown="0">
        <left style="medium">
          <color indexed="64"/>
        </left>
        <right style="medium">
          <color indexed="64"/>
        </right>
        <top style="medium">
          <color indexed="64"/>
        </top>
        <bottom style="medium">
          <color indexed="64"/>
        </bottom>
      </border>
    </dxf>
    <dxf>
      <fill>
        <patternFill patternType="solid">
          <fgColor indexed="64"/>
          <bgColor rgb="FFFFFFCC"/>
        </patternFill>
      </fill>
      <alignment horizontal="general" vertical="center" textRotation="0" wrapText="1" indent="0" justifyLastLine="0" shrinkToFit="0" readingOrder="0"/>
      <protection locked="0" hidden="0"/>
    </dxf>
    <dxf>
      <fill>
        <patternFill patternType="solid">
          <fgColor indexed="64"/>
          <bgColor rgb="FFFFFFCC"/>
        </patternFill>
      </fill>
      <alignment horizontal="general" vertical="center" textRotation="0" wrapText="1" indent="0" justifyLastLine="0" shrinkToFit="0" readingOrder="0"/>
      <protection locked="0" hidden="0"/>
    </dxf>
    <dxf>
      <alignment horizontal="general" vertical="center" textRotation="0" wrapText="1" indent="0" justifyLastLine="0" shrinkToFit="0" readingOrder="0"/>
    </dxf>
    <dxf>
      <alignment horizontal="general" vertical="center" textRotation="0" wrapText="1"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general"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
      <font>
        <b/>
      </font>
      <alignment horizontal="general" vertical="center" textRotation="0" wrapText="0" indent="0" justifyLastLine="0" shrinkToFit="0" readingOrder="0"/>
      <border outline="0">
        <left style="medium">
          <color indexed="64"/>
        </left>
      </border>
    </dxf>
    <dxf>
      <fill>
        <patternFill patternType="solid">
          <fgColor indexed="64"/>
          <bgColor rgb="FFFFFFCC"/>
        </patternFill>
      </fill>
      <alignment horizontal="general" vertical="center" textRotation="0" wrapText="0" indent="0" justifyLastLine="0" shrinkToFit="0" readingOrder="0"/>
      <border outline="0">
        <left style="medium">
          <color indexed="64"/>
        </left>
      </border>
    </dxf>
    <dxf>
      <fill>
        <patternFill patternType="solid">
          <fgColor indexed="64"/>
          <bgColor rgb="FFFFFFCC"/>
        </patternFill>
      </fill>
      <alignment horizontal="general" vertical="center" textRotation="0" wrapText="0" indent="0" justifyLastLine="0" shrinkToFit="0" readingOrder="0"/>
      <protection locked="0" hidden="0"/>
    </dxf>
    <dxf>
      <numFmt numFmtId="1" formatCode="0"/>
      <alignment horizontal="center" vertical="center" textRotation="0" wrapText="0" indent="0" justifyLastLine="0" shrinkToFit="0" readingOrder="0"/>
      <protection locked="1" hidden="0"/>
    </dxf>
    <dxf>
      <alignment horizontal="general" vertical="center" textRotation="0" wrapText="0" indent="0" justifyLastLine="0" shrinkToFit="0" readingOrder="0"/>
    </dxf>
    <dxf>
      <alignment horizontal="general"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alignment horizontal="general" vertical="center" textRotation="0" wrapText="0" indent="0" justifyLastLine="0" shrinkToFit="0" readingOrder="0"/>
    </dxf>
    <dxf>
      <font>
        <b/>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dxf>
  </dxfs>
  <tableStyles count="0" defaultTableStyle="TableStyleLight8"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3926233</xdr:colOff>
      <xdr:row>1</xdr:row>
      <xdr:rowOff>181406</xdr:rowOff>
    </xdr:from>
    <xdr:to>
      <xdr:col>2</xdr:col>
      <xdr:colOff>82550</xdr:colOff>
      <xdr:row>5</xdr:row>
      <xdr:rowOff>140335</xdr:rowOff>
    </xdr:to>
    <xdr:pic>
      <xdr:nvPicPr>
        <xdr:cNvPr id="2" name="Picture 1">
          <a:extLst>
            <a:ext uri="{FF2B5EF4-FFF2-40B4-BE49-F238E27FC236}">
              <a16:creationId xmlns:a16="http://schemas.microsoft.com/office/drawing/2014/main" id="{4973F3D6-8979-660D-9464-553201B1177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26233" y="416356"/>
          <a:ext cx="1845917" cy="695529"/>
        </a:xfrm>
        <a:prstGeom prst="rect">
          <a:avLst/>
        </a:prstGeom>
      </xdr:spPr>
    </xdr:pic>
    <xdr:clientData/>
  </xdr:twoCellAnchor>
  <xdr:twoCellAnchor editAs="oneCell">
    <xdr:from>
      <xdr:col>0</xdr:col>
      <xdr:colOff>1730240</xdr:colOff>
      <xdr:row>3</xdr:row>
      <xdr:rowOff>0</xdr:rowOff>
    </xdr:from>
    <xdr:to>
      <xdr:col>0</xdr:col>
      <xdr:colOff>3951222</xdr:colOff>
      <xdr:row>5</xdr:row>
      <xdr:rowOff>133985</xdr:rowOff>
    </xdr:to>
    <xdr:pic>
      <xdr:nvPicPr>
        <xdr:cNvPr id="3" name="Picture 2">
          <a:extLst>
            <a:ext uri="{FF2B5EF4-FFF2-40B4-BE49-F238E27FC236}">
              <a16:creationId xmlns:a16="http://schemas.microsoft.com/office/drawing/2014/main" id="{AD138B4F-1F17-42F2-AD9F-5F30E199D0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869"/>
        <a:stretch/>
      </xdr:blipFill>
      <xdr:spPr>
        <a:xfrm>
          <a:off x="1730240" y="603250"/>
          <a:ext cx="2220982" cy="502285"/>
        </a:xfrm>
        <a:prstGeom prst="rect">
          <a:avLst/>
        </a:prstGeom>
      </xdr:spPr>
    </xdr:pic>
    <xdr:clientData/>
  </xdr:twoCellAnchor>
  <xdr:twoCellAnchor editAs="oneCell">
    <xdr:from>
      <xdr:col>0</xdr:col>
      <xdr:colOff>34510</xdr:colOff>
      <xdr:row>2</xdr:row>
      <xdr:rowOff>51467</xdr:rowOff>
    </xdr:from>
    <xdr:to>
      <xdr:col>0</xdr:col>
      <xdr:colOff>1922945</xdr:colOff>
      <xdr:row>5</xdr:row>
      <xdr:rowOff>101794</xdr:rowOff>
    </xdr:to>
    <xdr:pic>
      <xdr:nvPicPr>
        <xdr:cNvPr id="4" name="Picture 3">
          <a:extLst>
            <a:ext uri="{FF2B5EF4-FFF2-40B4-BE49-F238E27FC236}">
              <a16:creationId xmlns:a16="http://schemas.microsoft.com/office/drawing/2014/main" id="{8DF4D766-AC70-35EA-AA6B-328D3F92DB9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510" y="470567"/>
          <a:ext cx="1888435" cy="60277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3897658</xdr:colOff>
      <xdr:row>1</xdr:row>
      <xdr:rowOff>149656</xdr:rowOff>
    </xdr:from>
    <xdr:to>
      <xdr:col>1</xdr:col>
      <xdr:colOff>289213</xdr:colOff>
      <xdr:row>5</xdr:row>
      <xdr:rowOff>105410</xdr:rowOff>
    </xdr:to>
    <xdr:pic>
      <xdr:nvPicPr>
        <xdr:cNvPr id="5" name="Picture 4">
          <a:extLst>
            <a:ext uri="{FF2B5EF4-FFF2-40B4-BE49-F238E27FC236}">
              <a16:creationId xmlns:a16="http://schemas.microsoft.com/office/drawing/2014/main" id="{28E8E192-7008-494E-ADA1-7F8D8EB065F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97658" y="387781"/>
          <a:ext cx="1845917" cy="676479"/>
        </a:xfrm>
        <a:prstGeom prst="rect">
          <a:avLst/>
        </a:prstGeom>
      </xdr:spPr>
    </xdr:pic>
    <xdr:clientData/>
  </xdr:twoCellAnchor>
  <xdr:twoCellAnchor editAs="oneCell">
    <xdr:from>
      <xdr:col>0</xdr:col>
      <xdr:colOff>1730240</xdr:colOff>
      <xdr:row>3</xdr:row>
      <xdr:rowOff>0</xdr:rowOff>
    </xdr:from>
    <xdr:to>
      <xdr:col>0</xdr:col>
      <xdr:colOff>3944872</xdr:colOff>
      <xdr:row>5</xdr:row>
      <xdr:rowOff>143510</xdr:rowOff>
    </xdr:to>
    <xdr:pic>
      <xdr:nvPicPr>
        <xdr:cNvPr id="6" name="Picture 5">
          <a:extLst>
            <a:ext uri="{FF2B5EF4-FFF2-40B4-BE49-F238E27FC236}">
              <a16:creationId xmlns:a16="http://schemas.microsoft.com/office/drawing/2014/main" id="{68292F97-20F0-4703-98CB-9B7E2DEF18B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869"/>
        <a:stretch/>
      </xdr:blipFill>
      <xdr:spPr>
        <a:xfrm>
          <a:off x="1730240" y="603250"/>
          <a:ext cx="2220982" cy="502285"/>
        </a:xfrm>
        <a:prstGeom prst="rect">
          <a:avLst/>
        </a:prstGeom>
      </xdr:spPr>
    </xdr:pic>
    <xdr:clientData/>
  </xdr:twoCellAnchor>
  <xdr:twoCellAnchor editAs="oneCell">
    <xdr:from>
      <xdr:col>0</xdr:col>
      <xdr:colOff>34510</xdr:colOff>
      <xdr:row>2</xdr:row>
      <xdr:rowOff>51467</xdr:rowOff>
    </xdr:from>
    <xdr:to>
      <xdr:col>0</xdr:col>
      <xdr:colOff>1922945</xdr:colOff>
      <xdr:row>5</xdr:row>
      <xdr:rowOff>104969</xdr:rowOff>
    </xdr:to>
    <xdr:pic>
      <xdr:nvPicPr>
        <xdr:cNvPr id="7" name="Picture 6">
          <a:extLst>
            <a:ext uri="{FF2B5EF4-FFF2-40B4-BE49-F238E27FC236}">
              <a16:creationId xmlns:a16="http://schemas.microsoft.com/office/drawing/2014/main" id="{FE7CA815-0422-4EC9-BD24-FE211866354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510" y="470567"/>
          <a:ext cx="1888435" cy="60277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1878358</xdr:colOff>
      <xdr:row>1</xdr:row>
      <xdr:rowOff>92506</xdr:rowOff>
    </xdr:from>
    <xdr:to>
      <xdr:col>0</xdr:col>
      <xdr:colOff>3724275</xdr:colOff>
      <xdr:row>5</xdr:row>
      <xdr:rowOff>48260</xdr:rowOff>
    </xdr:to>
    <xdr:pic>
      <xdr:nvPicPr>
        <xdr:cNvPr id="5" name="Picture 4">
          <a:extLst>
            <a:ext uri="{FF2B5EF4-FFF2-40B4-BE49-F238E27FC236}">
              <a16:creationId xmlns:a16="http://schemas.microsoft.com/office/drawing/2014/main" id="{FFF83E4C-64FB-4DA0-92DC-D3F207FDBE1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78358" y="330631"/>
          <a:ext cx="1842742" cy="679654"/>
        </a:xfrm>
        <a:prstGeom prst="rect">
          <a:avLst/>
        </a:prstGeom>
      </xdr:spPr>
    </xdr:pic>
    <xdr:clientData/>
  </xdr:twoCellAnchor>
  <xdr:twoCellAnchor editAs="oneCell">
    <xdr:from>
      <xdr:col>0</xdr:col>
      <xdr:colOff>3828915</xdr:colOff>
      <xdr:row>2</xdr:row>
      <xdr:rowOff>101600</xdr:rowOff>
    </xdr:from>
    <xdr:to>
      <xdr:col>2</xdr:col>
      <xdr:colOff>179776</xdr:colOff>
      <xdr:row>5</xdr:row>
      <xdr:rowOff>67310</xdr:rowOff>
    </xdr:to>
    <xdr:pic>
      <xdr:nvPicPr>
        <xdr:cNvPr id="6" name="Picture 5">
          <a:extLst>
            <a:ext uri="{FF2B5EF4-FFF2-40B4-BE49-F238E27FC236}">
              <a16:creationId xmlns:a16="http://schemas.microsoft.com/office/drawing/2014/main" id="{4F3E5212-0363-40FF-BE0A-7BAD2A18D58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869"/>
        <a:stretch/>
      </xdr:blipFill>
      <xdr:spPr>
        <a:xfrm>
          <a:off x="3828915" y="520700"/>
          <a:ext cx="2220982" cy="508635"/>
        </a:xfrm>
        <a:prstGeom prst="rect">
          <a:avLst/>
        </a:prstGeom>
      </xdr:spPr>
    </xdr:pic>
    <xdr:clientData/>
  </xdr:twoCellAnchor>
  <xdr:twoCellAnchor editAs="oneCell">
    <xdr:from>
      <xdr:col>0</xdr:col>
      <xdr:colOff>78960</xdr:colOff>
      <xdr:row>2</xdr:row>
      <xdr:rowOff>29242</xdr:rowOff>
    </xdr:from>
    <xdr:to>
      <xdr:col>0</xdr:col>
      <xdr:colOff>1973745</xdr:colOff>
      <xdr:row>5</xdr:row>
      <xdr:rowOff>82744</xdr:rowOff>
    </xdr:to>
    <xdr:pic>
      <xdr:nvPicPr>
        <xdr:cNvPr id="7" name="Picture 6">
          <a:extLst>
            <a:ext uri="{FF2B5EF4-FFF2-40B4-BE49-F238E27FC236}">
              <a16:creationId xmlns:a16="http://schemas.microsoft.com/office/drawing/2014/main" id="{9789024A-04C3-4A11-B820-087759AD96C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960" y="448342"/>
          <a:ext cx="1891610" cy="596427"/>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1365125-660A-4E49-A9F1-E1A875A4F01F}" name="Table7" displayName="Table7" ref="A45:F54" totalsRowShown="0" headerRowDxfId="30" dataDxfId="29" tableBorderDxfId="28">
  <autoFilter ref="A45:F54" xr:uid="{11365125-660A-4E49-A9F1-E1A875A4F01F}"/>
  <tableColumns count="6">
    <tableColumn id="1" xr3:uid="{F11253FE-CE28-4E02-894F-5F1888320EA8}" name="Enabling Works Category" dataDxfId="27"/>
    <tableColumn id="2" xr3:uid="{034401DC-339C-4E95-99B7-F049AABAD49F}" name="Unit" dataDxfId="26"/>
    <tableColumn id="3" xr3:uid="{43FEF1DD-2587-4A02-95AA-689E18F3866D}" name="Indicative Quantity (Annual - All Areas)" dataDxfId="25" dataCellStyle="Currency"/>
    <tableColumn id="4" xr3:uid="{57CF964B-7052-4FE5-B21D-6D67857144D9}" name="South Wales Unit Price (£)" dataDxfId="24" dataCellStyle="Currency"/>
    <tableColumn id="5" xr3:uid="{DF910B3E-6ADF-48A8-827A-ADF4A83BCD94}" name="Mid Wales Unit Price (£)" dataDxfId="23"/>
    <tableColumn id="6" xr3:uid="{F257BA33-8E66-4FB8-BF9C-6EEDF2896A06}" name="Evaluation Total (£)" dataDxfId="22">
      <calculatedColumnFormula>($C46*IFERROR($D46,0)*$D$4)+($C46*IFERROR($E46,0)*$D$5)</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51BEA67-5731-42C5-A8B5-52BDC67A39F5}" name="Table9" displayName="Table9" ref="A68:D74" totalsRowShown="0" headerRowDxfId="21" dataDxfId="20" tableBorderDxfId="19">
  <autoFilter ref="A68:D74" xr:uid="{651BEA67-5731-42C5-A8B5-52BDC67A39F5}"/>
  <tableColumns count="4">
    <tableColumn id="1" xr3:uid="{25126CEF-D094-4B88-BF69-A7B16C3F8ED9}" name="Service Category" dataDxfId="18"/>
    <tableColumn id="2" xr3:uid="{D9045365-BB53-45CB-8AAF-BD5E552BDF62}" name="Unit" dataDxfId="17"/>
    <tableColumn id="3" xr3:uid="{F3464A27-F051-423F-8BC8-4083F6BD8EE9}" name="South Wales (£)" dataDxfId="16" dataCellStyle="Currency"/>
    <tableColumn id="4" xr3:uid="{74C52FF3-47AF-4461-813D-A328F3C4A081}" name="Mid Wales (£)" dataDxfId="15" dataCellStyle="Currency"/>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395928-3F98-441A-86FB-4287A4E171F8}" name="Table1" displayName="Table1" ref="A17:G43" totalsRowShown="0" tableBorderDxfId="14">
  <autoFilter ref="A17:G43" xr:uid="{D5395928-3F98-441A-86FB-4287A4E171F8}"/>
  <tableColumns count="7">
    <tableColumn id="1" xr3:uid="{A9F2978A-6B04-4BBE-8814-E0BCEFA55FB4}" name="Service Description"/>
    <tableColumn id="2" xr3:uid="{D14C5A17-FE19-479C-862C-2EEC103980BF}" name="Ref"/>
    <tableColumn id="3" xr3:uid="{2E5B7E4C-ED16-4BEA-A106-20A5D0BDD5CE}" name="Indicative Qty"/>
    <tableColumn id="4" xr3:uid="{1376BB1E-3E34-4940-BD34-9F5B6AEC36F1}" name="South Rate" dataDxfId="13"/>
    <tableColumn id="5" xr3:uid="{5ADEFC92-4ADB-473C-9469-D286A2DB6573}" name="Mid Rate" dataDxfId="12"/>
    <tableColumn id="6" xr3:uid="{56482161-2E9C-4C33-88E6-139FE542110D}" name="Weighted Evaluation Rate*" dataCellStyle="Currency">
      <calculatedColumnFormula>ROUND(($D18*$B$11)+($E18*$B$12),2)</calculatedColumnFormula>
    </tableColumn>
    <tableColumn id="7" xr3:uid="{011E465A-E784-4354-9B4E-ED87AD88E6E3}" name="Evaluated Annual Total (A–E Only)" dataDxfId="11" dataCellStyle="Currency">
      <calculatedColumnFormula>$C18*$F18</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88C10E2-73BB-4114-BF82-28D2EED90B24}" name="Table2" displayName="Table2" ref="A51:B57" totalsRowShown="0" tableBorderDxfId="10">
  <autoFilter ref="A51:B57" xr:uid="{B88C10E2-73BB-4114-BF82-28D2EED90B24}"/>
  <tableColumns count="2">
    <tableColumn id="1" xr3:uid="{F4F5D972-102A-44A5-AA18-1650DC091170}" name="Category" totalsRowDxfId="9"/>
    <tableColumn id="2" xr3:uid="{6BF4963A-CE0A-4FDC-8265-0C4059316B16}" name="Subtotal" dataDxfId="8" totalsRowDxfId="7"/>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BE3E8-FE47-479D-ADD7-312183FFF631}" name="Table3" displayName="Table3" ref="A60:D62" totalsRowShown="0" headerRowDxfId="6" dataDxfId="5" tableBorderDxfId="4">
  <autoFilter ref="A60:D62" xr:uid="{6C7BE3E8-FE47-479D-ADD7-312183FFF631}"/>
  <tableColumns count="4">
    <tableColumn id="1" xr3:uid="{3ED5D899-3DC4-434A-A650-3628DED90327}" name="Component" dataDxfId="3"/>
    <tableColumn id="2" xr3:uid="{5C970703-EDE7-408F-8205-5286EE3AEA52}" name="Evaluated Annual Total" dataDxfId="2" dataCellStyle="Currency">
      <calculatedColumnFormula>B56</calculatedColumnFormula>
    </tableColumn>
    <tableColumn id="3" xr3:uid="{A384EF26-D0D8-4889-B627-BE77CDA7F5E8}" name="Sub-Weighting" dataDxfId="1" dataCellStyle="Percent"/>
    <tableColumn id="4" xr3:uid="{CA0DF9F5-967D-42BB-9704-8DF42C73A28E}" name="Weighted Score Input" dataDxfId="0" dataCellStyle="Currency">
      <calculatedColumnFormula>B61*0.05</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6"/>
  <sheetViews>
    <sheetView topLeftCell="A66" zoomScale="115" zoomScaleNormal="115" workbookViewId="0">
      <selection activeCell="A89" sqref="A89:C96"/>
    </sheetView>
  </sheetViews>
  <sheetFormatPr defaultRowHeight="14.5"/>
  <cols>
    <col min="1" max="1" width="68.26953125" style="112" customWidth="1"/>
    <col min="2" max="2" width="13.1796875" style="112" bestFit="1" customWidth="1"/>
    <col min="3" max="3" width="25.90625" style="112" customWidth="1"/>
    <col min="4" max="4" width="9.453125" style="112" customWidth="1"/>
    <col min="5" max="5" width="10.81640625" style="112" customWidth="1"/>
    <col min="6" max="8" width="8.7265625" style="112"/>
    <col min="9" max="9" width="28.6328125" style="112" customWidth="1"/>
    <col min="10" max="16384" width="8.7265625" style="112"/>
  </cols>
  <sheetData>
    <row r="1" spans="1:9" ht="18.5">
      <c r="A1" s="2" t="s">
        <v>116</v>
      </c>
      <c r="B1" s="3"/>
      <c r="C1" s="4"/>
    </row>
    <row r="2" spans="1:9">
      <c r="A2" s="5" t="s">
        <v>100</v>
      </c>
      <c r="B2" s="1"/>
      <c r="C2" s="6"/>
    </row>
    <row r="3" spans="1:9">
      <c r="A3" s="7"/>
      <c r="B3" s="1"/>
      <c r="C3" s="6"/>
    </row>
    <row r="4" spans="1:9">
      <c r="A4" s="7"/>
      <c r="B4" s="1"/>
      <c r="C4" s="6"/>
    </row>
    <row r="5" spans="1:9">
      <c r="A5" s="7"/>
      <c r="B5" s="1"/>
      <c r="C5" s="6"/>
    </row>
    <row r="6" spans="1:9" ht="15" thickBot="1">
      <c r="A6" s="8"/>
      <c r="B6" s="9"/>
      <c r="C6" s="10"/>
    </row>
    <row r="7" spans="1:9" ht="14.5" customHeight="1">
      <c r="A7" s="116" t="s">
        <v>117</v>
      </c>
      <c r="B7" s="117"/>
      <c r="C7" s="118"/>
    </row>
    <row r="8" spans="1:9">
      <c r="A8" s="119"/>
      <c r="B8" s="120"/>
      <c r="C8" s="121"/>
    </row>
    <row r="9" spans="1:9">
      <c r="A9" s="119"/>
      <c r="B9" s="120"/>
      <c r="C9" s="121"/>
      <c r="D9" s="114"/>
      <c r="E9" s="114"/>
      <c r="F9" s="114"/>
      <c r="G9" s="114"/>
      <c r="H9" s="114"/>
      <c r="I9" s="114"/>
    </row>
    <row r="10" spans="1:9">
      <c r="A10" s="119"/>
      <c r="B10" s="120"/>
      <c r="C10" s="121"/>
    </row>
    <row r="11" spans="1:9">
      <c r="A11" s="119"/>
      <c r="B11" s="120"/>
      <c r="C11" s="121"/>
    </row>
    <row r="12" spans="1:9">
      <c r="A12" s="119"/>
      <c r="B12" s="120"/>
      <c r="C12" s="121"/>
    </row>
    <row r="13" spans="1:9">
      <c r="A13" s="119"/>
      <c r="B13" s="120"/>
      <c r="C13" s="121"/>
    </row>
    <row r="14" spans="1:9">
      <c r="A14" s="119"/>
      <c r="B14" s="120"/>
      <c r="C14" s="121"/>
    </row>
    <row r="15" spans="1:9">
      <c r="A15" s="119"/>
      <c r="B15" s="120"/>
      <c r="C15" s="121"/>
    </row>
    <row r="16" spans="1:9">
      <c r="A16" s="119"/>
      <c r="B16" s="120"/>
      <c r="C16" s="121"/>
    </row>
    <row r="17" spans="1:3">
      <c r="A17" s="119"/>
      <c r="B17" s="120"/>
      <c r="C17" s="121"/>
    </row>
    <row r="18" spans="1:3">
      <c r="A18" s="119"/>
      <c r="B18" s="120"/>
      <c r="C18" s="121"/>
    </row>
    <row r="19" spans="1:3">
      <c r="A19" s="119"/>
      <c r="B19" s="120"/>
      <c r="C19" s="121"/>
    </row>
    <row r="20" spans="1:3" ht="15" thickBot="1">
      <c r="A20" s="122"/>
      <c r="B20" s="123"/>
      <c r="C20" s="124"/>
    </row>
    <row r="21" spans="1:3" ht="15.5" customHeight="1">
      <c r="A21" s="116" t="s">
        <v>118</v>
      </c>
      <c r="B21" s="117"/>
      <c r="C21" s="118"/>
    </row>
    <row r="22" spans="1:3">
      <c r="A22" s="119"/>
      <c r="B22" s="120"/>
      <c r="C22" s="121"/>
    </row>
    <row r="23" spans="1:3">
      <c r="A23" s="119"/>
      <c r="B23" s="120"/>
      <c r="C23" s="121"/>
    </row>
    <row r="24" spans="1:3">
      <c r="A24" s="119"/>
      <c r="B24" s="120"/>
      <c r="C24" s="121"/>
    </row>
    <row r="25" spans="1:3">
      <c r="A25" s="119"/>
      <c r="B25" s="120"/>
      <c r="C25" s="121"/>
    </row>
    <row r="26" spans="1:3">
      <c r="A26" s="119"/>
      <c r="B26" s="120"/>
      <c r="C26" s="121"/>
    </row>
    <row r="27" spans="1:3">
      <c r="A27" s="119"/>
      <c r="B27" s="120"/>
      <c r="C27" s="121"/>
    </row>
    <row r="28" spans="1:3">
      <c r="A28" s="119"/>
      <c r="B28" s="120"/>
      <c r="C28" s="121"/>
    </row>
    <row r="29" spans="1:3">
      <c r="A29" s="119"/>
      <c r="B29" s="120"/>
      <c r="C29" s="121"/>
    </row>
    <row r="30" spans="1:3">
      <c r="A30" s="119"/>
      <c r="B30" s="120"/>
      <c r="C30" s="121"/>
    </row>
    <row r="31" spans="1:3">
      <c r="A31" s="119"/>
      <c r="B31" s="120"/>
      <c r="C31" s="121"/>
    </row>
    <row r="32" spans="1:3">
      <c r="A32" s="119"/>
      <c r="B32" s="120"/>
      <c r="C32" s="121"/>
    </row>
    <row r="33" spans="1:3">
      <c r="A33" s="119"/>
      <c r="B33" s="120"/>
      <c r="C33" s="121"/>
    </row>
    <row r="34" spans="1:3">
      <c r="A34" s="119"/>
      <c r="B34" s="120"/>
      <c r="C34" s="121"/>
    </row>
    <row r="35" spans="1:3">
      <c r="A35" s="119"/>
      <c r="B35" s="120"/>
      <c r="C35" s="121"/>
    </row>
    <row r="36" spans="1:3">
      <c r="A36" s="119"/>
      <c r="B36" s="120"/>
      <c r="C36" s="121"/>
    </row>
    <row r="37" spans="1:3">
      <c r="A37" s="119"/>
      <c r="B37" s="120"/>
      <c r="C37" s="121"/>
    </row>
    <row r="38" spans="1:3">
      <c r="A38" s="119"/>
      <c r="B38" s="120"/>
      <c r="C38" s="121"/>
    </row>
    <row r="39" spans="1:3">
      <c r="A39" s="119"/>
      <c r="B39" s="120"/>
      <c r="C39" s="121"/>
    </row>
    <row r="40" spans="1:3">
      <c r="A40" s="119"/>
      <c r="B40" s="120"/>
      <c r="C40" s="121"/>
    </row>
    <row r="41" spans="1:3">
      <c r="A41" s="119"/>
      <c r="B41" s="120"/>
      <c r="C41" s="121"/>
    </row>
    <row r="42" spans="1:3">
      <c r="A42" s="119"/>
      <c r="B42" s="120"/>
      <c r="C42" s="121"/>
    </row>
    <row r="43" spans="1:3">
      <c r="A43" s="119"/>
      <c r="B43" s="120"/>
      <c r="C43" s="121"/>
    </row>
    <row r="44" spans="1:3">
      <c r="A44" s="119"/>
      <c r="B44" s="120"/>
      <c r="C44" s="121"/>
    </row>
    <row r="45" spans="1:3">
      <c r="A45" s="119"/>
      <c r="B45" s="120"/>
      <c r="C45" s="121"/>
    </row>
    <row r="46" spans="1:3">
      <c r="A46" s="119"/>
      <c r="B46" s="120"/>
      <c r="C46" s="121"/>
    </row>
    <row r="47" spans="1:3">
      <c r="A47" s="119"/>
      <c r="B47" s="120"/>
      <c r="C47" s="121"/>
    </row>
    <row r="48" spans="1:3">
      <c r="A48" s="119"/>
      <c r="B48" s="120"/>
      <c r="C48" s="121"/>
    </row>
    <row r="49" spans="1:3">
      <c r="A49" s="119"/>
      <c r="B49" s="120"/>
      <c r="C49" s="121"/>
    </row>
    <row r="50" spans="1:3">
      <c r="A50" s="119"/>
      <c r="B50" s="120"/>
      <c r="C50" s="121"/>
    </row>
    <row r="51" spans="1:3" ht="15" thickBot="1">
      <c r="A51" s="122"/>
      <c r="B51" s="123"/>
      <c r="C51" s="124"/>
    </row>
    <row r="52" spans="1:3" ht="15.5" customHeight="1">
      <c r="A52" s="116" t="s">
        <v>119</v>
      </c>
      <c r="B52" s="117"/>
      <c r="C52" s="118"/>
    </row>
    <row r="53" spans="1:3">
      <c r="A53" s="119"/>
      <c r="B53" s="120"/>
      <c r="C53" s="121"/>
    </row>
    <row r="54" spans="1:3">
      <c r="A54" s="119"/>
      <c r="B54" s="120"/>
      <c r="C54" s="121"/>
    </row>
    <row r="55" spans="1:3">
      <c r="A55" s="119"/>
      <c r="B55" s="120"/>
      <c r="C55" s="121"/>
    </row>
    <row r="56" spans="1:3">
      <c r="A56" s="119"/>
      <c r="B56" s="120"/>
      <c r="C56" s="121"/>
    </row>
    <row r="57" spans="1:3">
      <c r="A57" s="119"/>
      <c r="B57" s="120"/>
      <c r="C57" s="121"/>
    </row>
    <row r="58" spans="1:3">
      <c r="A58" s="119"/>
      <c r="B58" s="120"/>
      <c r="C58" s="121"/>
    </row>
    <row r="59" spans="1:3">
      <c r="A59" s="119"/>
      <c r="B59" s="120"/>
      <c r="C59" s="121"/>
    </row>
    <row r="60" spans="1:3">
      <c r="A60" s="119"/>
      <c r="B60" s="120"/>
      <c r="C60" s="121"/>
    </row>
    <row r="61" spans="1:3">
      <c r="A61" s="119"/>
      <c r="B61" s="120"/>
      <c r="C61" s="121"/>
    </row>
    <row r="62" spans="1:3">
      <c r="A62" s="119"/>
      <c r="B62" s="120"/>
      <c r="C62" s="121"/>
    </row>
    <row r="63" spans="1:3">
      <c r="A63" s="119"/>
      <c r="B63" s="120"/>
      <c r="C63" s="121"/>
    </row>
    <row r="64" spans="1:3">
      <c r="A64" s="119"/>
      <c r="B64" s="120"/>
      <c r="C64" s="121"/>
    </row>
    <row r="65" spans="1:3">
      <c r="A65" s="119"/>
      <c r="B65" s="120"/>
      <c r="C65" s="121"/>
    </row>
    <row r="66" spans="1:3">
      <c r="A66" s="119"/>
      <c r="B66" s="120"/>
      <c r="C66" s="121"/>
    </row>
    <row r="67" spans="1:3">
      <c r="A67" s="119"/>
      <c r="B67" s="120"/>
      <c r="C67" s="121"/>
    </row>
    <row r="68" spans="1:3">
      <c r="A68" s="119"/>
      <c r="B68" s="120"/>
      <c r="C68" s="121"/>
    </row>
    <row r="69" spans="1:3">
      <c r="A69" s="119"/>
      <c r="B69" s="120"/>
      <c r="C69" s="121"/>
    </row>
    <row r="70" spans="1:3">
      <c r="A70" s="119"/>
      <c r="B70" s="120"/>
      <c r="C70" s="121"/>
    </row>
    <row r="71" spans="1:3">
      <c r="A71" s="119"/>
      <c r="B71" s="120"/>
      <c r="C71" s="121"/>
    </row>
    <row r="72" spans="1:3">
      <c r="A72" s="119"/>
      <c r="B72" s="120"/>
      <c r="C72" s="121"/>
    </row>
    <row r="73" spans="1:3">
      <c r="A73" s="119"/>
      <c r="B73" s="120"/>
      <c r="C73" s="121"/>
    </row>
    <row r="74" spans="1:3">
      <c r="A74" s="119"/>
      <c r="B74" s="120"/>
      <c r="C74" s="121"/>
    </row>
    <row r="75" spans="1:3">
      <c r="A75" s="119"/>
      <c r="B75" s="120"/>
      <c r="C75" s="121"/>
    </row>
    <row r="76" spans="1:3">
      <c r="A76" s="119"/>
      <c r="B76" s="120"/>
      <c r="C76" s="121"/>
    </row>
    <row r="77" spans="1:3">
      <c r="A77" s="119"/>
      <c r="B77" s="120"/>
      <c r="C77" s="121"/>
    </row>
    <row r="78" spans="1:3">
      <c r="A78" s="119"/>
      <c r="B78" s="120"/>
      <c r="C78" s="121"/>
    </row>
    <row r="79" spans="1:3">
      <c r="A79" s="119"/>
      <c r="B79" s="120"/>
      <c r="C79" s="121"/>
    </row>
    <row r="80" spans="1:3">
      <c r="A80" s="119"/>
      <c r="B80" s="120"/>
      <c r="C80" s="121"/>
    </row>
    <row r="81" spans="1:3">
      <c r="A81" s="119"/>
      <c r="B81" s="120"/>
      <c r="C81" s="121"/>
    </row>
    <row r="82" spans="1:3">
      <c r="A82" s="119"/>
      <c r="B82" s="120"/>
      <c r="C82" s="121"/>
    </row>
    <row r="83" spans="1:3" ht="15" thickBot="1">
      <c r="A83" s="122"/>
      <c r="B83" s="123"/>
      <c r="C83" s="124"/>
    </row>
    <row r="84" spans="1:3" ht="14.5" customHeight="1">
      <c r="A84" s="116" t="s">
        <v>120</v>
      </c>
      <c r="B84" s="117"/>
      <c r="C84" s="118"/>
    </row>
    <row r="85" spans="1:3">
      <c r="A85" s="119"/>
      <c r="B85" s="120"/>
      <c r="C85" s="121"/>
    </row>
    <row r="86" spans="1:3">
      <c r="A86" s="119"/>
      <c r="B86" s="120"/>
      <c r="C86" s="121"/>
    </row>
    <row r="87" spans="1:3">
      <c r="A87" s="119"/>
      <c r="B87" s="120"/>
      <c r="C87" s="121"/>
    </row>
    <row r="88" spans="1:3" ht="15" thickBot="1">
      <c r="A88" s="119"/>
      <c r="B88" s="120"/>
      <c r="C88" s="121"/>
    </row>
    <row r="89" spans="1:3">
      <c r="A89" s="116" t="s">
        <v>58</v>
      </c>
      <c r="B89" s="117"/>
      <c r="C89" s="118"/>
    </row>
    <row r="90" spans="1:3">
      <c r="A90" s="119"/>
      <c r="B90" s="120"/>
      <c r="C90" s="121"/>
    </row>
    <row r="91" spans="1:3">
      <c r="A91" s="119"/>
      <c r="B91" s="120"/>
      <c r="C91" s="121"/>
    </row>
    <row r="92" spans="1:3">
      <c r="A92" s="119"/>
      <c r="B92" s="120"/>
      <c r="C92" s="121"/>
    </row>
    <row r="93" spans="1:3">
      <c r="A93" s="119"/>
      <c r="B93" s="120"/>
      <c r="C93" s="121"/>
    </row>
    <row r="94" spans="1:3">
      <c r="A94" s="119"/>
      <c r="B94" s="120"/>
      <c r="C94" s="121"/>
    </row>
    <row r="95" spans="1:3">
      <c r="A95" s="119"/>
      <c r="B95" s="120"/>
      <c r="C95" s="121"/>
    </row>
    <row r="96" spans="1:3" ht="15" thickBot="1">
      <c r="A96" s="122"/>
      <c r="B96" s="123"/>
      <c r="C96" s="124"/>
    </row>
  </sheetData>
  <sheetProtection algorithmName="SHA-512" hashValue="9Xf6qi4sB2SoSUotsriMnpoOyiyUhkzS+3lrDW1AXY1ridN1Ew+GzwszSOn/qgw/y5gCCcBxfIOIVXMEjIhf7Q==" saltValue="nZX+r4uZTAbsysAh8Y9iGA==" spinCount="100000" sheet="1" objects="1" scenarios="1"/>
  <mergeCells count="5">
    <mergeCell ref="A21:C51"/>
    <mergeCell ref="A7:C20"/>
    <mergeCell ref="A52:C83"/>
    <mergeCell ref="A84:C88"/>
    <mergeCell ref="A89:C9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C5B5-EA01-44AE-A884-1F87C4D0EDA3}">
  <dimension ref="A1:EN892"/>
  <sheetViews>
    <sheetView zoomScale="55" zoomScaleNormal="55" workbookViewId="0">
      <selection activeCell="D11" sqref="D11"/>
    </sheetView>
  </sheetViews>
  <sheetFormatPr defaultRowHeight="14.5"/>
  <cols>
    <col min="1" max="1" width="78.08984375" bestFit="1" customWidth="1"/>
    <col min="2" max="2" width="41.1796875" bestFit="1" customWidth="1"/>
    <col min="3" max="3" width="36" customWidth="1"/>
    <col min="4" max="4" width="25" customWidth="1"/>
    <col min="5" max="5" width="23.453125" customWidth="1"/>
    <col min="6" max="6" width="29.1796875" bestFit="1" customWidth="1"/>
    <col min="9" max="144" width="8.7265625" style="112"/>
  </cols>
  <sheetData>
    <row r="1" spans="1:8" ht="18.5">
      <c r="A1" s="2" t="s">
        <v>116</v>
      </c>
      <c r="B1" s="3"/>
      <c r="C1" s="28" t="s">
        <v>61</v>
      </c>
      <c r="D1" s="3"/>
      <c r="E1" s="3"/>
      <c r="F1" s="3"/>
      <c r="G1" s="3"/>
      <c r="H1" s="4"/>
    </row>
    <row r="2" spans="1:8" ht="14.5" customHeight="1">
      <c r="A2" s="5" t="s">
        <v>100</v>
      </c>
      <c r="B2" s="27"/>
      <c r="C2" s="129" t="s">
        <v>69</v>
      </c>
      <c r="D2" s="130"/>
      <c r="E2" s="130"/>
      <c r="F2" s="130"/>
      <c r="G2" s="1"/>
      <c r="H2" s="6"/>
    </row>
    <row r="3" spans="1:8">
      <c r="A3" s="7"/>
      <c r="B3" s="27"/>
      <c r="C3" s="129"/>
      <c r="D3" s="130"/>
      <c r="E3" s="130"/>
      <c r="F3" s="130"/>
      <c r="G3" s="1"/>
      <c r="H3" s="6"/>
    </row>
    <row r="4" spans="1:8">
      <c r="A4" s="7"/>
      <c r="B4" s="1"/>
      <c r="C4" s="51" t="s">
        <v>59</v>
      </c>
      <c r="D4" s="52">
        <v>0.85</v>
      </c>
      <c r="E4" s="1"/>
      <c r="F4" s="1"/>
      <c r="G4" s="1"/>
      <c r="H4" s="6"/>
    </row>
    <row r="5" spans="1:8">
      <c r="A5" s="7"/>
      <c r="B5" s="1"/>
      <c r="C5" s="51" t="s">
        <v>60</v>
      </c>
      <c r="D5" s="52">
        <v>0.15</v>
      </c>
      <c r="E5" s="1"/>
      <c r="F5" s="1"/>
      <c r="G5" s="1"/>
      <c r="H5" s="6"/>
    </row>
    <row r="6" spans="1:8" ht="15" thickBot="1">
      <c r="A6" s="8"/>
      <c r="B6" s="9"/>
      <c r="C6" s="29"/>
      <c r="D6" s="9"/>
      <c r="E6" s="9"/>
      <c r="F6" s="9"/>
      <c r="G6" s="9"/>
      <c r="H6" s="10"/>
    </row>
    <row r="7" spans="1:8" ht="15" thickBot="1">
      <c r="A7" s="19"/>
      <c r="B7" s="20"/>
      <c r="C7" s="20"/>
      <c r="D7" s="20"/>
      <c r="E7" s="20"/>
      <c r="F7" s="20"/>
      <c r="G7" s="20"/>
      <c r="H7" s="21"/>
    </row>
    <row r="8" spans="1:8" ht="16" thickBot="1">
      <c r="A8" s="131" t="s">
        <v>8</v>
      </c>
      <c r="B8" s="132"/>
      <c r="C8" s="132"/>
      <c r="D8" s="132"/>
      <c r="E8" s="132"/>
      <c r="F8" s="133"/>
      <c r="G8" s="22"/>
      <c r="H8" s="23"/>
    </row>
    <row r="9" spans="1:8">
      <c r="A9" s="39" t="s">
        <v>0</v>
      </c>
      <c r="B9" s="40" t="s">
        <v>1</v>
      </c>
      <c r="C9" s="40" t="s">
        <v>9</v>
      </c>
      <c r="D9" s="40" t="s">
        <v>10</v>
      </c>
      <c r="E9" s="40" t="s">
        <v>11</v>
      </c>
      <c r="F9" s="41" t="s">
        <v>12</v>
      </c>
      <c r="G9" s="22"/>
      <c r="H9" s="23"/>
    </row>
    <row r="10" spans="1:8">
      <c r="A10" s="42" t="s">
        <v>13</v>
      </c>
      <c r="B10" s="43" t="s">
        <v>64</v>
      </c>
      <c r="C10" s="71">
        <v>95</v>
      </c>
      <c r="D10" s="104">
        <v>0</v>
      </c>
      <c r="E10" s="104">
        <v>0</v>
      </c>
      <c r="F10" s="97">
        <f>($C10*IFERROR($D10,0)*$D$4)+($C10*IFERROR($E10,0)*$D$5)</f>
        <v>0</v>
      </c>
      <c r="G10" s="22"/>
      <c r="H10" s="23"/>
    </row>
    <row r="11" spans="1:8">
      <c r="A11" s="42" t="s">
        <v>14</v>
      </c>
      <c r="B11" s="43" t="s">
        <v>64</v>
      </c>
      <c r="C11" s="71">
        <v>75</v>
      </c>
      <c r="D11" s="104">
        <v>0</v>
      </c>
      <c r="E11" s="104">
        <v>0</v>
      </c>
      <c r="F11" s="97">
        <f t="shared" ref="F11:F38" si="0">($C11*IFERROR($D11,0)*$D$4)+($C11*IFERROR($E11,0)*$D$5)</f>
        <v>0</v>
      </c>
      <c r="G11" s="22"/>
      <c r="H11" s="23"/>
    </row>
    <row r="12" spans="1:8">
      <c r="A12" s="42" t="s">
        <v>15</v>
      </c>
      <c r="B12" s="43" t="s">
        <v>65</v>
      </c>
      <c r="C12" s="71">
        <v>15</v>
      </c>
      <c r="D12" s="104">
        <v>0</v>
      </c>
      <c r="E12" s="104">
        <v>0</v>
      </c>
      <c r="F12" s="97">
        <f t="shared" si="0"/>
        <v>0</v>
      </c>
      <c r="G12" s="22"/>
      <c r="H12" s="23"/>
    </row>
    <row r="13" spans="1:8">
      <c r="A13" s="42" t="s">
        <v>16</v>
      </c>
      <c r="B13" s="43" t="s">
        <v>65</v>
      </c>
      <c r="C13" s="71">
        <v>15</v>
      </c>
      <c r="D13" s="104">
        <v>0</v>
      </c>
      <c r="E13" s="104">
        <v>0</v>
      </c>
      <c r="F13" s="97">
        <f t="shared" si="0"/>
        <v>0</v>
      </c>
      <c r="G13" s="22"/>
      <c r="H13" s="23"/>
    </row>
    <row r="14" spans="1:8">
      <c r="A14" s="42" t="s">
        <v>62</v>
      </c>
      <c r="B14" s="43" t="s">
        <v>66</v>
      </c>
      <c r="C14" s="71">
        <v>5</v>
      </c>
      <c r="D14" s="104">
        <v>0</v>
      </c>
      <c r="E14" s="104">
        <v>0</v>
      </c>
      <c r="F14" s="97">
        <f t="shared" si="0"/>
        <v>0</v>
      </c>
      <c r="G14" s="22"/>
      <c r="H14" s="23"/>
    </row>
    <row r="15" spans="1:8">
      <c r="A15" s="42" t="s">
        <v>63</v>
      </c>
      <c r="B15" s="43" t="s">
        <v>67</v>
      </c>
      <c r="C15" s="71">
        <v>5</v>
      </c>
      <c r="D15" s="104">
        <v>0</v>
      </c>
      <c r="E15" s="104">
        <v>0</v>
      </c>
      <c r="F15" s="97">
        <f t="shared" si="0"/>
        <v>0</v>
      </c>
      <c r="G15" s="22"/>
      <c r="H15" s="23"/>
    </row>
    <row r="16" spans="1:8" ht="15" thickBot="1">
      <c r="A16" s="44" t="s">
        <v>5</v>
      </c>
      <c r="B16" s="45" t="s">
        <v>68</v>
      </c>
      <c r="C16" s="72">
        <v>18</v>
      </c>
      <c r="D16" s="105">
        <v>0</v>
      </c>
      <c r="E16" s="105">
        <v>0</v>
      </c>
      <c r="F16" s="98">
        <f t="shared" si="0"/>
        <v>0</v>
      </c>
      <c r="G16" s="22"/>
      <c r="H16" s="23"/>
    </row>
    <row r="17" spans="1:8" ht="15" thickBot="1">
      <c r="A17" s="22"/>
      <c r="B17" s="22"/>
      <c r="C17" s="22"/>
      <c r="D17" s="22"/>
      <c r="E17" s="22"/>
      <c r="F17" s="22"/>
      <c r="G17" s="22"/>
      <c r="H17" s="23"/>
    </row>
    <row r="18" spans="1:8" ht="16" thickBot="1">
      <c r="A18" s="30" t="s">
        <v>17</v>
      </c>
      <c r="B18" s="31"/>
      <c r="C18" s="31"/>
      <c r="D18" s="31"/>
      <c r="E18" s="31"/>
      <c r="F18" s="32"/>
      <c r="G18" s="22"/>
      <c r="H18" s="23"/>
    </row>
    <row r="19" spans="1:8">
      <c r="A19" s="46" t="s">
        <v>0</v>
      </c>
      <c r="B19" s="40" t="s">
        <v>1</v>
      </c>
      <c r="C19" s="40" t="s">
        <v>9</v>
      </c>
      <c r="D19" s="40" t="s">
        <v>10</v>
      </c>
      <c r="E19" s="40" t="s">
        <v>11</v>
      </c>
      <c r="F19" s="41" t="s">
        <v>12</v>
      </c>
      <c r="G19" s="22"/>
      <c r="H19" s="23"/>
    </row>
    <row r="20" spans="1:8">
      <c r="A20" s="47" t="s">
        <v>18</v>
      </c>
      <c r="B20" s="48" t="s">
        <v>2</v>
      </c>
      <c r="C20" s="73">
        <v>55</v>
      </c>
      <c r="D20" s="106">
        <v>0</v>
      </c>
      <c r="E20" s="106">
        <v>0</v>
      </c>
      <c r="F20" s="99">
        <f t="shared" si="0"/>
        <v>0</v>
      </c>
      <c r="G20" s="22"/>
      <c r="H20" s="23"/>
    </row>
    <row r="21" spans="1:8">
      <c r="A21" s="47" t="s">
        <v>19</v>
      </c>
      <c r="B21" s="48" t="s">
        <v>2</v>
      </c>
      <c r="C21" s="73">
        <v>60</v>
      </c>
      <c r="D21" s="106">
        <v>0</v>
      </c>
      <c r="E21" s="106">
        <v>0</v>
      </c>
      <c r="F21" s="99">
        <f t="shared" si="0"/>
        <v>0</v>
      </c>
      <c r="G21" s="22"/>
      <c r="H21" s="23"/>
    </row>
    <row r="22" spans="1:8">
      <c r="A22" s="49" t="s">
        <v>20</v>
      </c>
      <c r="B22" s="50" t="s">
        <v>2</v>
      </c>
      <c r="C22" s="74">
        <v>35</v>
      </c>
      <c r="D22" s="107">
        <v>0</v>
      </c>
      <c r="E22" s="107">
        <v>0</v>
      </c>
      <c r="F22" s="100">
        <f t="shared" si="0"/>
        <v>0</v>
      </c>
      <c r="G22" s="22"/>
      <c r="H22" s="23"/>
    </row>
    <row r="23" spans="1:8" ht="15" thickBot="1">
      <c r="A23" s="24"/>
      <c r="B23" s="22"/>
      <c r="C23" s="22"/>
      <c r="D23" s="22"/>
      <c r="E23" s="22"/>
      <c r="F23" s="22"/>
      <c r="G23" s="22"/>
      <c r="H23" s="23"/>
    </row>
    <row r="24" spans="1:8" ht="16" thickBot="1">
      <c r="A24" s="33" t="s">
        <v>21</v>
      </c>
      <c r="B24" s="34"/>
      <c r="C24" s="34"/>
      <c r="D24" s="34"/>
      <c r="E24" s="34"/>
      <c r="F24" s="35"/>
      <c r="G24" s="22"/>
      <c r="H24" s="23"/>
    </row>
    <row r="25" spans="1:8">
      <c r="A25" s="39" t="s">
        <v>0</v>
      </c>
      <c r="B25" s="40" t="s">
        <v>1</v>
      </c>
      <c r="C25" s="40" t="s">
        <v>9</v>
      </c>
      <c r="D25" s="40" t="s">
        <v>10</v>
      </c>
      <c r="E25" s="40" t="s">
        <v>11</v>
      </c>
      <c r="F25" s="41" t="s">
        <v>12</v>
      </c>
      <c r="G25" s="22"/>
      <c r="H25" s="23"/>
    </row>
    <row r="26" spans="1:8">
      <c r="A26" s="42" t="s">
        <v>22</v>
      </c>
      <c r="B26" s="43" t="s">
        <v>2</v>
      </c>
      <c r="C26" s="71">
        <v>15</v>
      </c>
      <c r="D26" s="104">
        <v>0</v>
      </c>
      <c r="E26" s="104">
        <v>0</v>
      </c>
      <c r="F26" s="101">
        <f t="shared" si="0"/>
        <v>0</v>
      </c>
      <c r="G26" s="22"/>
      <c r="H26" s="23"/>
    </row>
    <row r="27" spans="1:8">
      <c r="A27" s="42" t="s">
        <v>23</v>
      </c>
      <c r="B27" s="43" t="s">
        <v>2</v>
      </c>
      <c r="C27" s="71">
        <v>12</v>
      </c>
      <c r="D27" s="104">
        <v>0</v>
      </c>
      <c r="E27" s="104">
        <v>0</v>
      </c>
      <c r="F27" s="101">
        <f t="shared" si="0"/>
        <v>0</v>
      </c>
      <c r="G27" s="22"/>
      <c r="H27" s="23"/>
    </row>
    <row r="28" spans="1:8">
      <c r="A28" s="42" t="s">
        <v>24</v>
      </c>
      <c r="B28" s="43" t="s">
        <v>3</v>
      </c>
      <c r="C28" s="71">
        <v>6</v>
      </c>
      <c r="D28" s="104">
        <v>0</v>
      </c>
      <c r="E28" s="104">
        <v>0</v>
      </c>
      <c r="F28" s="101">
        <f t="shared" si="0"/>
        <v>0</v>
      </c>
      <c r="G28" s="22"/>
      <c r="H28" s="23"/>
    </row>
    <row r="29" spans="1:8" ht="15" thickBot="1">
      <c r="A29" s="44" t="s">
        <v>25</v>
      </c>
      <c r="B29" s="45" t="s">
        <v>3</v>
      </c>
      <c r="C29" s="72">
        <v>6</v>
      </c>
      <c r="D29" s="105">
        <v>0</v>
      </c>
      <c r="E29" s="105">
        <v>0</v>
      </c>
      <c r="F29" s="102">
        <f t="shared" si="0"/>
        <v>0</v>
      </c>
      <c r="G29" s="22"/>
      <c r="H29" s="23"/>
    </row>
    <row r="30" spans="1:8" ht="15" thickBot="1">
      <c r="A30" s="24"/>
      <c r="B30" s="22"/>
      <c r="C30" s="22"/>
      <c r="D30" s="22"/>
      <c r="E30" s="22"/>
      <c r="F30" s="22"/>
      <c r="G30" s="22"/>
      <c r="H30" s="23"/>
    </row>
    <row r="31" spans="1:8" ht="16" thickBot="1">
      <c r="A31" s="36" t="s">
        <v>26</v>
      </c>
      <c r="B31" s="37"/>
      <c r="C31" s="37"/>
      <c r="D31" s="37"/>
      <c r="E31" s="37"/>
      <c r="F31" s="38"/>
      <c r="G31" s="22"/>
      <c r="H31" s="23"/>
    </row>
    <row r="32" spans="1:8">
      <c r="A32" s="39" t="s">
        <v>0</v>
      </c>
      <c r="B32" s="40" t="s">
        <v>1</v>
      </c>
      <c r="C32" s="40" t="s">
        <v>9</v>
      </c>
      <c r="D32" s="40" t="s">
        <v>10</v>
      </c>
      <c r="E32" s="40" t="s">
        <v>11</v>
      </c>
      <c r="F32" s="41" t="s">
        <v>12</v>
      </c>
      <c r="G32" s="22"/>
      <c r="H32" s="23"/>
    </row>
    <row r="33" spans="1:8">
      <c r="A33" s="42" t="s">
        <v>27</v>
      </c>
      <c r="B33" s="43" t="s">
        <v>4</v>
      </c>
      <c r="C33" s="71">
        <v>5</v>
      </c>
      <c r="D33" s="104">
        <v>0</v>
      </c>
      <c r="E33" s="104">
        <v>0</v>
      </c>
      <c r="F33" s="101">
        <f t="shared" si="0"/>
        <v>0</v>
      </c>
      <c r="G33" s="22"/>
      <c r="H33" s="23"/>
    </row>
    <row r="34" spans="1:8" ht="15" thickBot="1">
      <c r="A34" s="44" t="s">
        <v>28</v>
      </c>
      <c r="B34" s="45" t="s">
        <v>4</v>
      </c>
      <c r="C34" s="72">
        <v>5</v>
      </c>
      <c r="D34" s="105">
        <v>0</v>
      </c>
      <c r="E34" s="105">
        <v>0</v>
      </c>
      <c r="F34" s="102">
        <f t="shared" si="0"/>
        <v>0</v>
      </c>
      <c r="G34" s="22"/>
      <c r="H34" s="23"/>
    </row>
    <row r="35" spans="1:8" ht="15" thickBot="1">
      <c r="A35" s="24"/>
      <c r="B35" s="22"/>
      <c r="C35" s="22"/>
      <c r="D35" s="22"/>
      <c r="E35" s="22"/>
      <c r="F35" s="22"/>
      <c r="G35" s="22"/>
      <c r="H35" s="23"/>
    </row>
    <row r="36" spans="1:8" ht="16" thickBot="1">
      <c r="A36" s="33" t="s">
        <v>29</v>
      </c>
      <c r="B36" s="34"/>
      <c r="C36" s="34"/>
      <c r="D36" s="34"/>
      <c r="E36" s="34"/>
      <c r="F36" s="35"/>
      <c r="G36" s="22"/>
      <c r="H36" s="23"/>
    </row>
    <row r="37" spans="1:8">
      <c r="A37" s="39" t="s">
        <v>0</v>
      </c>
      <c r="B37" s="40" t="s">
        <v>1</v>
      </c>
      <c r="C37" s="40" t="s">
        <v>9</v>
      </c>
      <c r="D37" s="40" t="s">
        <v>10</v>
      </c>
      <c r="E37" s="40" t="s">
        <v>11</v>
      </c>
      <c r="F37" s="41" t="s">
        <v>12</v>
      </c>
      <c r="G37" s="22"/>
      <c r="H37" s="23"/>
    </row>
    <row r="38" spans="1:8" ht="15" thickBot="1">
      <c r="A38" s="44" t="s">
        <v>6</v>
      </c>
      <c r="B38" s="45" t="s">
        <v>7</v>
      </c>
      <c r="C38" s="72">
        <v>3</v>
      </c>
      <c r="D38" s="105">
        <v>0</v>
      </c>
      <c r="E38" s="105">
        <v>0</v>
      </c>
      <c r="F38" s="102">
        <f t="shared" si="0"/>
        <v>0</v>
      </c>
      <c r="G38" s="22"/>
      <c r="H38" s="23"/>
    </row>
    <row r="39" spans="1:8" ht="15" thickBot="1">
      <c r="A39" s="25"/>
      <c r="B39" s="26"/>
      <c r="C39" s="26"/>
      <c r="D39" s="26"/>
      <c r="E39" s="26"/>
      <c r="F39" s="26"/>
      <c r="G39" s="22"/>
      <c r="H39" s="23"/>
    </row>
    <row r="40" spans="1:8" ht="16" thickBot="1">
      <c r="A40" s="134" t="s">
        <v>30</v>
      </c>
      <c r="B40" s="135"/>
      <c r="C40" s="135"/>
      <c r="D40" s="135"/>
      <c r="E40" s="135"/>
      <c r="F40" s="136"/>
      <c r="G40" s="22"/>
      <c r="H40" s="23"/>
    </row>
    <row r="41" spans="1:8" ht="14.5" customHeight="1">
      <c r="A41" s="137" t="s">
        <v>31</v>
      </c>
      <c r="B41" s="138"/>
      <c r="C41" s="138"/>
      <c r="D41" s="138"/>
      <c r="E41" s="138"/>
      <c r="F41" s="139"/>
      <c r="G41" s="22"/>
      <c r="H41" s="23"/>
    </row>
    <row r="42" spans="1:8">
      <c r="A42" s="125"/>
      <c r="B42" s="126"/>
      <c r="C42" s="126"/>
      <c r="D42" s="126"/>
      <c r="E42" s="126"/>
      <c r="F42" s="140"/>
      <c r="G42" s="22"/>
      <c r="H42" s="23"/>
    </row>
    <row r="43" spans="1:8" ht="14.5" customHeight="1">
      <c r="A43" s="125" t="s">
        <v>102</v>
      </c>
      <c r="B43" s="126"/>
      <c r="C43" s="126"/>
      <c r="D43" s="126"/>
      <c r="E43" s="126"/>
      <c r="F43" s="140"/>
      <c r="G43" s="22"/>
      <c r="H43" s="23"/>
    </row>
    <row r="44" spans="1:8" ht="15" thickBot="1">
      <c r="A44" s="127"/>
      <c r="B44" s="128"/>
      <c r="C44" s="128"/>
      <c r="D44" s="128"/>
      <c r="E44" s="128"/>
      <c r="F44" s="141"/>
      <c r="G44" s="22"/>
      <c r="H44" s="23"/>
    </row>
    <row r="45" spans="1:8">
      <c r="A45" s="76" t="s">
        <v>32</v>
      </c>
      <c r="B45" s="76" t="s">
        <v>1</v>
      </c>
      <c r="C45" s="76" t="s">
        <v>101</v>
      </c>
      <c r="D45" s="11" t="s">
        <v>10</v>
      </c>
      <c r="E45" s="11" t="s">
        <v>11</v>
      </c>
      <c r="F45" s="76" t="s">
        <v>12</v>
      </c>
      <c r="G45" s="22"/>
      <c r="H45" s="23"/>
    </row>
    <row r="46" spans="1:8">
      <c r="A46" s="77" t="s">
        <v>35</v>
      </c>
      <c r="B46" s="77" t="s">
        <v>36</v>
      </c>
      <c r="C46" s="115">
        <v>32</v>
      </c>
      <c r="D46" s="108">
        <v>0</v>
      </c>
      <c r="E46" s="108">
        <v>0</v>
      </c>
      <c r="F46" s="103">
        <f>($C46*IFERROR($D46,0)*$D$4)+($C46*IFERROR($E46,0)*$D$5)</f>
        <v>0</v>
      </c>
      <c r="G46" s="22"/>
      <c r="H46" s="23"/>
    </row>
    <row r="47" spans="1:8">
      <c r="A47" s="77" t="s">
        <v>37</v>
      </c>
      <c r="B47" s="77" t="s">
        <v>38</v>
      </c>
      <c r="C47" s="115">
        <v>18</v>
      </c>
      <c r="D47" s="108">
        <v>0</v>
      </c>
      <c r="E47" s="108">
        <v>0</v>
      </c>
      <c r="F47" s="103">
        <f t="shared" ref="F47:F54" si="1">($C47*IFERROR($D47,0)*$D$4)+($C47*IFERROR($E47,0)*$D$5)</f>
        <v>0</v>
      </c>
      <c r="G47" s="22"/>
      <c r="H47" s="23"/>
    </row>
    <row r="48" spans="1:8">
      <c r="A48" s="77" t="s">
        <v>39</v>
      </c>
      <c r="B48" s="77" t="s">
        <v>40</v>
      </c>
      <c r="C48" s="115">
        <v>7</v>
      </c>
      <c r="D48" s="108">
        <v>0</v>
      </c>
      <c r="E48" s="108">
        <v>0</v>
      </c>
      <c r="F48" s="103">
        <f t="shared" si="1"/>
        <v>0</v>
      </c>
      <c r="G48" s="22"/>
      <c r="H48" s="23"/>
    </row>
    <row r="49" spans="1:8">
      <c r="A49" s="77" t="s">
        <v>41</v>
      </c>
      <c r="B49" s="77" t="s">
        <v>40</v>
      </c>
      <c r="C49" s="115">
        <v>9</v>
      </c>
      <c r="D49" s="108">
        <v>0</v>
      </c>
      <c r="E49" s="108">
        <v>0</v>
      </c>
      <c r="F49" s="103">
        <f t="shared" si="1"/>
        <v>0</v>
      </c>
      <c r="G49" s="22"/>
      <c r="H49" s="23"/>
    </row>
    <row r="50" spans="1:8">
      <c r="A50" s="77" t="s">
        <v>42</v>
      </c>
      <c r="B50" s="77" t="s">
        <v>36</v>
      </c>
      <c r="C50" s="115">
        <v>14</v>
      </c>
      <c r="D50" s="108">
        <v>0</v>
      </c>
      <c r="E50" s="108">
        <v>0</v>
      </c>
      <c r="F50" s="103">
        <f t="shared" si="1"/>
        <v>0</v>
      </c>
      <c r="G50" s="22"/>
      <c r="H50" s="23"/>
    </row>
    <row r="51" spans="1:8">
      <c r="A51" s="77" t="s">
        <v>43</v>
      </c>
      <c r="B51" s="77" t="s">
        <v>40</v>
      </c>
      <c r="C51" s="115">
        <v>5</v>
      </c>
      <c r="D51" s="108">
        <v>0</v>
      </c>
      <c r="E51" s="108">
        <v>0</v>
      </c>
      <c r="F51" s="103">
        <f t="shared" si="1"/>
        <v>0</v>
      </c>
      <c r="G51" s="22"/>
      <c r="H51" s="23"/>
    </row>
    <row r="52" spans="1:8">
      <c r="A52" s="77" t="s">
        <v>44</v>
      </c>
      <c r="B52" s="77" t="s">
        <v>40</v>
      </c>
      <c r="C52" s="115">
        <v>2</v>
      </c>
      <c r="D52" s="108">
        <v>0</v>
      </c>
      <c r="E52" s="108">
        <v>0</v>
      </c>
      <c r="F52" s="103">
        <f t="shared" si="1"/>
        <v>0</v>
      </c>
      <c r="G52" s="22"/>
      <c r="H52" s="23"/>
    </row>
    <row r="53" spans="1:8">
      <c r="A53" s="77" t="s">
        <v>45</v>
      </c>
      <c r="B53" s="77" t="s">
        <v>40</v>
      </c>
      <c r="C53" s="115">
        <v>1</v>
      </c>
      <c r="D53" s="108">
        <v>0</v>
      </c>
      <c r="E53" s="108">
        <v>0</v>
      </c>
      <c r="F53" s="103">
        <f t="shared" si="1"/>
        <v>0</v>
      </c>
      <c r="G53" s="22"/>
      <c r="H53" s="23"/>
    </row>
    <row r="54" spans="1:8" ht="15" thickBot="1">
      <c r="A54" s="77" t="s">
        <v>46</v>
      </c>
      <c r="B54" s="77" t="s">
        <v>36</v>
      </c>
      <c r="C54" s="115">
        <v>4</v>
      </c>
      <c r="D54" s="108">
        <v>0</v>
      </c>
      <c r="E54" s="108">
        <v>0</v>
      </c>
      <c r="F54" s="103">
        <f t="shared" si="1"/>
        <v>0</v>
      </c>
      <c r="G54" s="22"/>
      <c r="H54" s="23"/>
    </row>
    <row r="55" spans="1:8">
      <c r="A55" s="70"/>
      <c r="B55" s="3"/>
      <c r="C55" s="3"/>
      <c r="D55" s="3"/>
      <c r="E55" s="3"/>
      <c r="F55" s="4"/>
      <c r="G55" s="22"/>
      <c r="H55" s="23"/>
    </row>
    <row r="56" spans="1:8" ht="14.5" customHeight="1">
      <c r="A56" s="142" t="s">
        <v>47</v>
      </c>
      <c r="B56" s="143"/>
      <c r="C56" s="143"/>
      <c r="D56" s="143"/>
      <c r="E56" s="143"/>
      <c r="F56" s="144"/>
      <c r="G56" s="22"/>
      <c r="H56" s="23"/>
    </row>
    <row r="57" spans="1:8">
      <c r="A57" s="142"/>
      <c r="B57" s="143"/>
      <c r="C57" s="143"/>
      <c r="D57" s="143"/>
      <c r="E57" s="143"/>
      <c r="F57" s="144"/>
      <c r="G57" s="22"/>
      <c r="H57" s="23"/>
    </row>
    <row r="58" spans="1:8">
      <c r="A58" s="142"/>
      <c r="B58" s="143"/>
      <c r="C58" s="143"/>
      <c r="D58" s="143"/>
      <c r="E58" s="143"/>
      <c r="F58" s="144"/>
      <c r="G58" s="22"/>
      <c r="H58" s="23"/>
    </row>
    <row r="59" spans="1:8">
      <c r="A59" s="142"/>
      <c r="B59" s="143"/>
      <c r="C59" s="143"/>
      <c r="D59" s="143"/>
      <c r="E59" s="143"/>
      <c r="F59" s="144"/>
      <c r="G59" s="22"/>
      <c r="H59" s="23"/>
    </row>
    <row r="60" spans="1:8">
      <c r="A60" s="142"/>
      <c r="B60" s="143"/>
      <c r="C60" s="143"/>
      <c r="D60" s="143"/>
      <c r="E60" s="143"/>
      <c r="F60" s="144"/>
      <c r="G60" s="22"/>
      <c r="H60" s="23"/>
    </row>
    <row r="61" spans="1:8" ht="15" thickBot="1">
      <c r="A61" s="145"/>
      <c r="B61" s="146"/>
      <c r="C61" s="146"/>
      <c r="D61" s="146"/>
      <c r="E61" s="146"/>
      <c r="F61" s="147"/>
      <c r="G61" s="22"/>
      <c r="H61" s="23"/>
    </row>
    <row r="62" spans="1:8" ht="15" thickBot="1">
      <c r="A62" s="22"/>
      <c r="B62" s="22"/>
      <c r="C62" s="22"/>
      <c r="D62" s="22"/>
      <c r="E62" s="22"/>
      <c r="F62" s="22"/>
      <c r="G62" s="22"/>
      <c r="H62" s="23"/>
    </row>
    <row r="63" spans="1:8" ht="15" thickBot="1">
      <c r="A63" s="12"/>
      <c r="B63" s="13"/>
      <c r="C63" s="13"/>
      <c r="D63" s="13"/>
      <c r="E63" s="13"/>
      <c r="F63" s="13"/>
      <c r="G63" s="13"/>
      <c r="H63" s="14"/>
    </row>
    <row r="64" spans="1:8" ht="16" thickBot="1">
      <c r="A64" s="148" t="s">
        <v>48</v>
      </c>
      <c r="B64" s="149"/>
      <c r="C64" s="149"/>
      <c r="D64" s="149"/>
      <c r="E64" s="150"/>
      <c r="F64" s="75"/>
      <c r="G64" s="75"/>
      <c r="H64" s="15"/>
    </row>
    <row r="65" spans="1:8" ht="14.5" customHeight="1">
      <c r="A65" s="137" t="s">
        <v>115</v>
      </c>
      <c r="B65" s="138"/>
      <c r="C65" s="138"/>
      <c r="D65" s="138"/>
      <c r="E65" s="139"/>
      <c r="F65" s="75"/>
      <c r="G65" s="75"/>
      <c r="H65" s="15"/>
    </row>
    <row r="66" spans="1:8">
      <c r="A66" s="125"/>
      <c r="B66" s="126"/>
      <c r="C66" s="126"/>
      <c r="D66" s="126"/>
      <c r="E66" s="140"/>
      <c r="F66" s="75"/>
      <c r="G66" s="75"/>
      <c r="H66" s="15"/>
    </row>
    <row r="67" spans="1:8">
      <c r="A67" s="125"/>
      <c r="B67" s="126"/>
      <c r="C67" s="126"/>
      <c r="D67" s="126"/>
      <c r="E67" s="140"/>
      <c r="F67" s="75"/>
      <c r="G67" s="75"/>
      <c r="H67" s="15"/>
    </row>
    <row r="68" spans="1:8">
      <c r="A68" s="110" t="s">
        <v>0</v>
      </c>
      <c r="B68" s="110" t="s">
        <v>1</v>
      </c>
      <c r="C68" s="110" t="s">
        <v>33</v>
      </c>
      <c r="D68" s="110" t="s">
        <v>34</v>
      </c>
      <c r="E68" s="6"/>
      <c r="F68" s="75"/>
      <c r="G68" s="75"/>
      <c r="H68" s="15"/>
    </row>
    <row r="69" spans="1:8">
      <c r="A69" s="111" t="s">
        <v>49</v>
      </c>
      <c r="B69" s="111" t="s">
        <v>40</v>
      </c>
      <c r="C69" s="109">
        <v>0</v>
      </c>
      <c r="D69" s="109">
        <v>0</v>
      </c>
      <c r="E69" s="6"/>
      <c r="F69" s="75"/>
      <c r="G69" s="75"/>
      <c r="H69" s="15"/>
    </row>
    <row r="70" spans="1:8">
      <c r="A70" s="111" t="s">
        <v>50</v>
      </c>
      <c r="B70" s="111" t="s">
        <v>40</v>
      </c>
      <c r="C70" s="109">
        <v>0</v>
      </c>
      <c r="D70" s="109">
        <v>0</v>
      </c>
      <c r="E70" s="6"/>
      <c r="F70" s="75"/>
      <c r="G70" s="75"/>
      <c r="H70" s="15"/>
    </row>
    <row r="71" spans="1:8">
      <c r="A71" s="111" t="s">
        <v>51</v>
      </c>
      <c r="B71" s="111" t="s">
        <v>52</v>
      </c>
      <c r="C71" s="109">
        <v>0</v>
      </c>
      <c r="D71" s="109">
        <v>0</v>
      </c>
      <c r="E71" s="6"/>
      <c r="F71" s="75"/>
      <c r="G71" s="75"/>
      <c r="H71" s="15"/>
    </row>
    <row r="72" spans="1:8">
      <c r="A72" s="111" t="s">
        <v>53</v>
      </c>
      <c r="B72" s="111" t="s">
        <v>54</v>
      </c>
      <c r="C72" s="109">
        <v>0</v>
      </c>
      <c r="D72" s="109">
        <v>0</v>
      </c>
      <c r="E72" s="6"/>
      <c r="F72" s="75"/>
      <c r="G72" s="75"/>
      <c r="H72" s="15"/>
    </row>
    <row r="73" spans="1:8">
      <c r="A73" s="111" t="s">
        <v>55</v>
      </c>
      <c r="B73" s="111" t="s">
        <v>54</v>
      </c>
      <c r="C73" s="109">
        <v>0</v>
      </c>
      <c r="D73" s="109">
        <v>0</v>
      </c>
      <c r="E73" s="6"/>
      <c r="F73" s="75"/>
      <c r="G73" s="75"/>
      <c r="H73" s="15"/>
    </row>
    <row r="74" spans="1:8">
      <c r="A74" s="111" t="s">
        <v>56</v>
      </c>
      <c r="B74" s="111" t="s">
        <v>57</v>
      </c>
      <c r="C74" s="109">
        <v>0</v>
      </c>
      <c r="D74" s="109">
        <v>0</v>
      </c>
      <c r="E74" s="6"/>
      <c r="F74" s="75"/>
      <c r="G74" s="75"/>
      <c r="H74" s="15"/>
    </row>
    <row r="75" spans="1:8">
      <c r="A75" s="7"/>
      <c r="B75" s="1"/>
      <c r="C75" s="1"/>
      <c r="D75" s="1"/>
      <c r="E75" s="6"/>
      <c r="F75" s="75"/>
      <c r="G75" s="75"/>
      <c r="H75" s="15"/>
    </row>
    <row r="76" spans="1:8">
      <c r="A76" s="125" t="s">
        <v>98</v>
      </c>
      <c r="B76" s="126"/>
      <c r="C76" s="126"/>
      <c r="D76" s="126"/>
      <c r="E76" s="6"/>
      <c r="F76" s="75"/>
      <c r="G76" s="75"/>
      <c r="H76" s="15"/>
    </row>
    <row r="77" spans="1:8">
      <c r="A77" s="125"/>
      <c r="B77" s="126"/>
      <c r="C77" s="126"/>
      <c r="D77" s="126"/>
      <c r="E77" s="6"/>
      <c r="F77" s="75"/>
      <c r="G77" s="75"/>
      <c r="H77" s="15"/>
    </row>
    <row r="78" spans="1:8">
      <c r="A78" s="125"/>
      <c r="B78" s="126"/>
      <c r="C78" s="126"/>
      <c r="D78" s="126"/>
      <c r="E78" s="6"/>
      <c r="F78" s="75"/>
      <c r="G78" s="75"/>
      <c r="H78" s="15"/>
    </row>
    <row r="79" spans="1:8" ht="15" thickBot="1">
      <c r="A79" s="127"/>
      <c r="B79" s="128"/>
      <c r="C79" s="128"/>
      <c r="D79" s="128"/>
      <c r="E79" s="10"/>
      <c r="F79" s="75"/>
      <c r="G79" s="75"/>
      <c r="H79" s="15"/>
    </row>
    <row r="80" spans="1:8" ht="15" thickBot="1">
      <c r="A80" s="16"/>
      <c r="B80" s="17"/>
      <c r="C80" s="17"/>
      <c r="D80" s="17"/>
      <c r="E80" s="17"/>
      <c r="F80" s="17"/>
      <c r="G80" s="17"/>
      <c r="H80" s="18"/>
    </row>
    <row r="81" s="112" customFormat="1"/>
    <row r="82" s="112" customFormat="1"/>
    <row r="83" s="112" customFormat="1"/>
    <row r="84" s="112" customFormat="1"/>
    <row r="85" s="112" customFormat="1"/>
    <row r="86" s="112" customFormat="1"/>
    <row r="87" s="112" customFormat="1"/>
    <row r="88" s="112" customFormat="1"/>
    <row r="89" s="112" customFormat="1"/>
    <row r="90" s="112" customFormat="1"/>
    <row r="91" s="112" customFormat="1"/>
    <row r="92" s="112" customFormat="1"/>
    <row r="93" s="112" customFormat="1"/>
    <row r="94" s="112" customFormat="1"/>
    <row r="95" s="112" customFormat="1"/>
    <row r="96" s="112" customFormat="1"/>
    <row r="97" s="112" customFormat="1"/>
    <row r="98" s="112" customFormat="1"/>
    <row r="99" s="112" customFormat="1"/>
    <row r="100" s="112" customFormat="1"/>
    <row r="101" s="112" customFormat="1"/>
    <row r="102" s="112" customFormat="1"/>
    <row r="103" s="112" customFormat="1"/>
    <row r="104" s="112" customFormat="1"/>
    <row r="105" s="112" customFormat="1"/>
    <row r="106" s="112" customFormat="1"/>
    <row r="107" s="112" customFormat="1"/>
    <row r="108" s="112" customFormat="1"/>
    <row r="109" s="112" customFormat="1"/>
    <row r="110" s="112" customFormat="1"/>
    <row r="111" s="112" customFormat="1"/>
    <row r="112" s="112" customFormat="1"/>
    <row r="113" s="112" customFormat="1"/>
    <row r="114" s="112" customFormat="1"/>
    <row r="115" s="112" customFormat="1"/>
    <row r="116" s="112" customFormat="1"/>
    <row r="117" s="112" customFormat="1"/>
    <row r="118" s="112" customFormat="1"/>
    <row r="119" s="112" customFormat="1"/>
    <row r="120" s="112" customFormat="1"/>
    <row r="121" s="112" customFormat="1"/>
    <row r="122" s="112" customFormat="1"/>
    <row r="123" s="112" customFormat="1"/>
    <row r="124" s="112" customFormat="1"/>
    <row r="125" s="112" customFormat="1"/>
    <row r="126" s="112" customFormat="1"/>
    <row r="127" s="112" customFormat="1"/>
    <row r="12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112" customFormat="1"/>
    <row r="146" s="112" customFormat="1"/>
    <row r="147" s="112" customFormat="1"/>
    <row r="148" s="112" customFormat="1"/>
    <row r="149" s="112" customFormat="1"/>
    <row r="150" s="112" customFormat="1"/>
    <row r="151" s="112" customFormat="1"/>
    <row r="152" s="112" customFormat="1"/>
    <row r="153" s="112" customFormat="1"/>
    <row r="154" s="112" customFormat="1"/>
    <row r="155" s="112" customFormat="1"/>
    <row r="156" s="112" customFormat="1"/>
    <row r="157" s="112" customFormat="1"/>
    <row r="158" s="112" customFormat="1"/>
    <row r="159" s="112" customFormat="1"/>
    <row r="160" s="112" customFormat="1"/>
    <row r="161" s="112" customFormat="1"/>
    <row r="162" s="112" customFormat="1"/>
    <row r="163" s="112" customFormat="1"/>
    <row r="164" s="112" customFormat="1"/>
    <row r="165" s="112" customFormat="1"/>
    <row r="166" s="112" customFormat="1"/>
    <row r="167" s="112" customFormat="1"/>
    <row r="168" s="112" customFormat="1"/>
    <row r="169" s="112" customFormat="1"/>
    <row r="170" s="112" customFormat="1"/>
    <row r="171" s="112" customFormat="1"/>
    <row r="172" s="112" customFormat="1"/>
    <row r="173" s="112" customFormat="1"/>
    <row r="174" s="112" customFormat="1"/>
    <row r="175" s="112" customFormat="1"/>
    <row r="176" s="112" customFormat="1"/>
    <row r="177" s="112" customFormat="1"/>
    <row r="178" s="112" customFormat="1"/>
    <row r="179" s="112" customFormat="1"/>
    <row r="180" s="112" customFormat="1"/>
    <row r="181" s="112" customFormat="1"/>
    <row r="182" s="112" customFormat="1"/>
    <row r="183" s="112" customFormat="1"/>
    <row r="184" s="112" customFormat="1"/>
    <row r="185" s="112" customFormat="1"/>
    <row r="186" s="112" customFormat="1"/>
    <row r="187" s="112" customFormat="1"/>
    <row r="188" s="112" customFormat="1"/>
    <row r="189" s="112" customFormat="1"/>
    <row r="190" s="112" customFormat="1"/>
    <row r="191" s="112" customFormat="1"/>
    <row r="192" s="112" customFormat="1"/>
    <row r="193" s="112" customFormat="1"/>
    <row r="194" s="112" customFormat="1"/>
    <row r="195" s="112" customFormat="1"/>
    <row r="196" s="112" customFormat="1"/>
    <row r="197" s="112" customFormat="1"/>
    <row r="198" s="112" customFormat="1"/>
    <row r="199" s="112" customFormat="1"/>
    <row r="200" s="112" customFormat="1"/>
    <row r="201" s="112" customFormat="1"/>
    <row r="202" s="112" customFormat="1"/>
    <row r="203" s="112" customFormat="1"/>
    <row r="204" s="112" customFormat="1"/>
    <row r="205" s="112" customFormat="1"/>
    <row r="206" s="112" customFormat="1"/>
    <row r="207" s="112" customFormat="1"/>
    <row r="208" s="112" customFormat="1"/>
    <row r="209" s="112" customFormat="1"/>
    <row r="210" s="112" customFormat="1"/>
    <row r="211" s="112" customFormat="1"/>
    <row r="212" s="112" customFormat="1"/>
    <row r="213" s="112" customFormat="1"/>
    <row r="214" s="112" customFormat="1"/>
    <row r="215" s="112" customFormat="1"/>
    <row r="216" s="112" customFormat="1"/>
    <row r="217" s="112" customFormat="1"/>
    <row r="218" s="112" customFormat="1"/>
    <row r="219" s="112" customFormat="1"/>
    <row r="220" s="112" customFormat="1"/>
    <row r="221" s="112" customFormat="1"/>
    <row r="222" s="112" customFormat="1"/>
    <row r="223" s="112" customFormat="1"/>
    <row r="224" s="112" customFormat="1"/>
    <row r="225" s="112" customFormat="1"/>
    <row r="226" s="112" customFormat="1"/>
    <row r="227" s="112" customFormat="1"/>
    <row r="228" s="112" customFormat="1"/>
    <row r="229" s="112" customFormat="1"/>
    <row r="230" s="112" customFormat="1"/>
    <row r="231" s="112" customFormat="1"/>
    <row r="232" s="112" customFormat="1"/>
    <row r="233" s="112" customFormat="1"/>
    <row r="234" s="112" customFormat="1"/>
    <row r="235" s="112" customFormat="1"/>
    <row r="236" s="112" customFormat="1"/>
    <row r="237" s="112" customFormat="1"/>
    <row r="238" s="112" customFormat="1"/>
    <row r="239" s="112" customFormat="1"/>
    <row r="240" s="112" customFormat="1"/>
    <row r="241" s="112" customFormat="1"/>
    <row r="242" s="112" customFormat="1"/>
    <row r="243" s="112" customFormat="1"/>
    <row r="244" s="112" customFormat="1"/>
    <row r="245" s="112" customFormat="1"/>
    <row r="246" s="112" customFormat="1"/>
    <row r="247" s="112" customFormat="1"/>
    <row r="248" s="112" customFormat="1"/>
    <row r="249" s="112" customFormat="1"/>
    <row r="250" s="112" customFormat="1"/>
    <row r="251" s="112" customFormat="1"/>
    <row r="252" s="112" customFormat="1"/>
    <row r="253" s="112" customFormat="1"/>
    <row r="254" s="112" customFormat="1"/>
    <row r="255" s="112" customFormat="1"/>
    <row r="256" s="112" customFormat="1"/>
    <row r="257" s="112" customFormat="1"/>
    <row r="258" s="112" customFormat="1"/>
    <row r="259" s="112" customFormat="1"/>
    <row r="260" s="112" customFormat="1"/>
    <row r="261" s="112" customFormat="1"/>
    <row r="262" s="112" customFormat="1"/>
    <row r="263" s="112" customFormat="1"/>
    <row r="264" s="112" customFormat="1"/>
    <row r="265" s="112" customFormat="1"/>
    <row r="266" s="112" customFormat="1"/>
    <row r="267" s="112" customFormat="1"/>
    <row r="268" s="112" customFormat="1"/>
    <row r="269" s="112" customFormat="1"/>
    <row r="270" s="112" customFormat="1"/>
    <row r="271" s="112" customFormat="1"/>
    <row r="272" s="112" customFormat="1"/>
    <row r="273" s="112" customFormat="1"/>
    <row r="274" s="112" customFormat="1"/>
    <row r="275" s="112" customFormat="1"/>
    <row r="276" s="112" customFormat="1"/>
    <row r="277" s="112" customFormat="1"/>
    <row r="278" s="112" customFormat="1"/>
    <row r="279" s="112" customFormat="1"/>
    <row r="280" s="112" customFormat="1"/>
    <row r="281" s="112" customFormat="1"/>
    <row r="282" s="112" customFormat="1"/>
    <row r="283" s="112" customFormat="1"/>
    <row r="284" s="112" customFormat="1"/>
    <row r="285" s="112" customFormat="1"/>
    <row r="286" s="112" customFormat="1"/>
    <row r="287" s="112" customFormat="1"/>
    <row r="288" s="112" customFormat="1"/>
    <row r="289" s="112" customFormat="1"/>
    <row r="290" s="112" customFormat="1"/>
    <row r="291" s="112" customFormat="1"/>
    <row r="292" s="112" customFormat="1"/>
    <row r="293" s="112" customFormat="1"/>
    <row r="294" s="112" customFormat="1"/>
    <row r="295" s="112" customFormat="1"/>
    <row r="296" s="112" customFormat="1"/>
    <row r="297" s="112" customFormat="1"/>
    <row r="298" s="112" customFormat="1"/>
    <row r="299" s="112" customFormat="1"/>
    <row r="300" s="112" customFormat="1"/>
    <row r="301" s="112" customFormat="1"/>
    <row r="302" s="112" customFormat="1"/>
    <row r="303" s="112" customFormat="1"/>
    <row r="304" s="112" customFormat="1"/>
    <row r="305" s="112" customFormat="1"/>
    <row r="306" s="112" customFormat="1"/>
    <row r="307" s="112" customFormat="1"/>
    <row r="308" s="112" customFormat="1"/>
    <row r="309" s="112" customFormat="1"/>
    <row r="310" s="112" customFormat="1"/>
    <row r="311" s="112" customFormat="1"/>
    <row r="312" s="112" customFormat="1"/>
    <row r="313" s="112" customFormat="1"/>
    <row r="314" s="112" customFormat="1"/>
    <row r="315" s="112" customFormat="1"/>
    <row r="316" s="112" customFormat="1"/>
    <row r="317" s="112" customFormat="1"/>
    <row r="318" s="112" customFormat="1"/>
    <row r="319" s="112" customFormat="1"/>
    <row r="320" s="112" customFormat="1"/>
    <row r="321" s="112" customFormat="1"/>
    <row r="322" s="112" customFormat="1"/>
    <row r="323" s="112" customFormat="1"/>
    <row r="324" s="112" customFormat="1"/>
    <row r="325" s="112" customFormat="1"/>
    <row r="326" s="112" customFormat="1"/>
    <row r="327" s="112" customFormat="1"/>
    <row r="328" s="112" customFormat="1"/>
    <row r="329" s="112" customFormat="1"/>
    <row r="330" s="112" customFormat="1"/>
    <row r="331" s="112" customFormat="1"/>
    <row r="332" s="112" customFormat="1"/>
    <row r="333" s="112" customFormat="1"/>
    <row r="334" s="112" customFormat="1"/>
    <row r="335" s="112" customFormat="1"/>
    <row r="336" s="112" customFormat="1"/>
    <row r="337" s="112" customFormat="1"/>
    <row r="338" s="112" customFormat="1"/>
    <row r="339" s="112" customFormat="1"/>
    <row r="340" s="112" customFormat="1"/>
    <row r="341" s="112" customFormat="1"/>
    <row r="342" s="112" customFormat="1"/>
    <row r="343" s="112" customFormat="1"/>
    <row r="344" s="112" customFormat="1"/>
    <row r="345" s="112" customFormat="1"/>
    <row r="346" s="112" customFormat="1"/>
    <row r="347" s="112" customFormat="1"/>
    <row r="348" s="112" customFormat="1"/>
    <row r="349" s="112" customFormat="1"/>
    <row r="350" s="112" customFormat="1"/>
    <row r="351" s="112" customFormat="1"/>
    <row r="352" s="112" customFormat="1"/>
    <row r="353" s="112" customFormat="1"/>
    <row r="354" s="112" customFormat="1"/>
    <row r="355" s="112" customFormat="1"/>
    <row r="356" s="112" customFormat="1"/>
    <row r="357" s="112" customFormat="1"/>
    <row r="358" s="112" customFormat="1"/>
    <row r="359" s="112" customFormat="1"/>
    <row r="360" s="112" customFormat="1"/>
    <row r="361" s="112" customFormat="1"/>
    <row r="362" s="112" customFormat="1"/>
    <row r="363" s="112" customFormat="1"/>
    <row r="364" s="112" customFormat="1"/>
    <row r="365" s="112" customFormat="1"/>
    <row r="366" s="112" customFormat="1"/>
    <row r="367" s="112" customFormat="1"/>
    <row r="368" s="112" customFormat="1"/>
    <row r="369" s="112" customFormat="1"/>
    <row r="370" s="112" customFormat="1"/>
    <row r="371" s="112" customFormat="1"/>
    <row r="372" s="112" customFormat="1"/>
    <row r="373" s="112" customFormat="1"/>
    <row r="374" s="112" customFormat="1"/>
    <row r="375" s="112" customFormat="1"/>
    <row r="376" s="112" customFormat="1"/>
    <row r="377" s="112" customFormat="1"/>
    <row r="378" s="112" customFormat="1"/>
    <row r="379" s="112" customFormat="1"/>
    <row r="380" s="112" customFormat="1"/>
    <row r="381" s="112" customFormat="1"/>
    <row r="382" s="112" customFormat="1"/>
    <row r="383" s="112" customFormat="1"/>
    <row r="384" s="112" customFormat="1"/>
    <row r="385" s="112" customFormat="1"/>
    <row r="386" s="112" customFormat="1"/>
    <row r="387" s="112" customFormat="1"/>
    <row r="388" s="112" customFormat="1"/>
    <row r="389" s="112" customFormat="1"/>
    <row r="390" s="112" customFormat="1"/>
    <row r="391" s="112" customFormat="1"/>
    <row r="392" s="112" customFormat="1"/>
    <row r="393" s="112" customFormat="1"/>
    <row r="394" s="112" customFormat="1"/>
    <row r="395" s="112" customFormat="1"/>
    <row r="396" s="112" customFormat="1"/>
    <row r="397" s="112" customFormat="1"/>
    <row r="398" s="112" customFormat="1"/>
    <row r="399" s="112" customFormat="1"/>
    <row r="400" s="112" customFormat="1"/>
    <row r="401" s="112" customFormat="1"/>
    <row r="402" s="112" customFormat="1"/>
    <row r="403" s="112" customFormat="1"/>
    <row r="404" s="112" customFormat="1"/>
    <row r="405" s="112" customFormat="1"/>
    <row r="406" s="112" customFormat="1"/>
    <row r="407" s="112" customFormat="1"/>
    <row r="408" s="112" customFormat="1"/>
    <row r="409" s="112" customFormat="1"/>
    <row r="410" s="112" customFormat="1"/>
    <row r="411" s="112" customFormat="1"/>
    <row r="412" s="112" customFormat="1"/>
    <row r="413" s="112" customFormat="1"/>
    <row r="414" s="112" customFormat="1"/>
    <row r="415" s="112" customFormat="1"/>
    <row r="416" s="112" customFormat="1"/>
    <row r="417" s="112" customFormat="1"/>
    <row r="418" s="112" customFormat="1"/>
    <row r="419" s="112" customFormat="1"/>
    <row r="420" s="112" customFormat="1"/>
    <row r="421" s="112" customFormat="1"/>
    <row r="422" s="112" customFormat="1"/>
    <row r="423" s="112" customFormat="1"/>
    <row r="424" s="112" customFormat="1"/>
    <row r="425" s="112" customFormat="1"/>
    <row r="426" s="112" customFormat="1"/>
    <row r="427" s="112" customFormat="1"/>
    <row r="428" s="112" customFormat="1"/>
    <row r="429" s="112" customFormat="1"/>
    <row r="430" s="112" customFormat="1"/>
    <row r="431" s="112" customFormat="1"/>
    <row r="432" s="112" customFormat="1"/>
    <row r="433" s="112" customFormat="1"/>
    <row r="434" s="112" customFormat="1"/>
    <row r="435" s="112" customFormat="1"/>
    <row r="436" s="112" customFormat="1"/>
    <row r="437" s="112" customFormat="1"/>
    <row r="438" s="112" customFormat="1"/>
    <row r="439" s="112" customFormat="1"/>
    <row r="440" s="112" customFormat="1"/>
    <row r="441" s="112" customFormat="1"/>
    <row r="442" s="112" customFormat="1"/>
    <row r="443" s="112" customFormat="1"/>
    <row r="444" s="112" customFormat="1"/>
    <row r="445" s="112" customFormat="1"/>
    <row r="446" s="112" customFormat="1"/>
    <row r="447" s="112" customFormat="1"/>
    <row r="448" s="112" customFormat="1"/>
    <row r="449" s="112" customFormat="1"/>
    <row r="450" s="112" customFormat="1"/>
    <row r="451" s="112" customFormat="1"/>
    <row r="452" s="112" customFormat="1"/>
    <row r="453" s="112" customFormat="1"/>
    <row r="454" s="112" customFormat="1"/>
    <row r="455" s="112" customFormat="1"/>
    <row r="456" s="112" customFormat="1"/>
    <row r="457" s="112" customFormat="1"/>
    <row r="458" s="112" customFormat="1"/>
    <row r="459" s="112" customFormat="1"/>
    <row r="460" s="112" customFormat="1"/>
    <row r="461" s="112" customFormat="1"/>
    <row r="462" s="112" customFormat="1"/>
    <row r="463" s="112" customFormat="1"/>
    <row r="464" s="112" customFormat="1"/>
    <row r="465" s="112" customFormat="1"/>
    <row r="466" s="112" customFormat="1"/>
    <row r="467" s="112" customFormat="1"/>
    <row r="468" s="112" customFormat="1"/>
    <row r="469" s="112" customFormat="1"/>
    <row r="470" s="112" customFormat="1"/>
    <row r="471" s="112" customFormat="1"/>
    <row r="472" s="112" customFormat="1"/>
    <row r="473" s="112" customFormat="1"/>
    <row r="474" s="112" customFormat="1"/>
    <row r="475" s="112" customFormat="1"/>
    <row r="476" s="112" customFormat="1"/>
    <row r="477" s="112" customFormat="1"/>
    <row r="478" s="112" customFormat="1"/>
    <row r="479" s="112" customFormat="1"/>
    <row r="480" s="112" customFormat="1"/>
    <row r="481" s="112" customFormat="1"/>
    <row r="482" s="112" customFormat="1"/>
    <row r="483" s="112" customFormat="1"/>
    <row r="484" s="112" customFormat="1"/>
    <row r="485" s="112" customFormat="1"/>
    <row r="486" s="112" customFormat="1"/>
    <row r="487" s="112" customFormat="1"/>
    <row r="488" s="112" customFormat="1"/>
    <row r="489" s="112" customFormat="1"/>
    <row r="490" s="112" customFormat="1"/>
    <row r="491" s="112" customFormat="1"/>
    <row r="492" s="112" customFormat="1"/>
    <row r="493" s="112" customFormat="1"/>
    <row r="494" s="112" customFormat="1"/>
    <row r="495" s="112" customFormat="1"/>
    <row r="496" s="112" customFormat="1"/>
    <row r="497" s="112" customFormat="1"/>
    <row r="498" s="112" customFormat="1"/>
    <row r="499" s="112" customFormat="1"/>
    <row r="500" s="112" customFormat="1"/>
    <row r="501" s="112" customFormat="1"/>
    <row r="502" s="112" customFormat="1"/>
    <row r="503" s="112" customFormat="1"/>
    <row r="504" s="112" customFormat="1"/>
    <row r="505" s="112" customFormat="1"/>
    <row r="506" s="112" customFormat="1"/>
    <row r="507" s="112" customFormat="1"/>
    <row r="508" s="112" customFormat="1"/>
    <row r="509" s="112" customFormat="1"/>
    <row r="510" s="112" customFormat="1"/>
    <row r="511" s="112" customFormat="1"/>
    <row r="512" s="112" customFormat="1"/>
    <row r="513" s="112" customFormat="1"/>
    <row r="514" s="112" customFormat="1"/>
    <row r="515" s="112" customFormat="1"/>
    <row r="516" s="112" customFormat="1"/>
    <row r="517" s="112" customFormat="1"/>
    <row r="518" s="112" customFormat="1"/>
    <row r="519" s="112" customFormat="1"/>
    <row r="520" s="112" customFormat="1"/>
    <row r="521" s="112" customFormat="1"/>
    <row r="522" s="112" customFormat="1"/>
    <row r="523" s="112" customFormat="1"/>
    <row r="524" s="112" customFormat="1"/>
    <row r="525" s="112" customFormat="1"/>
    <row r="526" s="112" customFormat="1"/>
    <row r="527" s="112" customFormat="1"/>
    <row r="528" s="112" customFormat="1"/>
    <row r="529" s="112" customFormat="1"/>
    <row r="530" s="112" customFormat="1"/>
    <row r="531" s="112" customFormat="1"/>
    <row r="532" s="112" customFormat="1"/>
    <row r="533" s="112" customFormat="1"/>
    <row r="534" s="112" customFormat="1"/>
    <row r="535" s="112" customFormat="1"/>
    <row r="536" s="112" customFormat="1"/>
    <row r="537" s="112" customFormat="1"/>
    <row r="538" s="112" customFormat="1"/>
    <row r="539" s="112" customFormat="1"/>
    <row r="540" s="112" customFormat="1"/>
    <row r="541" s="112" customFormat="1"/>
    <row r="542" s="112" customFormat="1"/>
    <row r="543" s="112" customFormat="1"/>
    <row r="544" s="112" customFormat="1"/>
    <row r="545" s="112" customFormat="1"/>
    <row r="546" s="112" customFormat="1"/>
    <row r="547" s="112" customFormat="1"/>
    <row r="548" s="112" customFormat="1"/>
    <row r="549" s="112" customFormat="1"/>
    <row r="550" s="112" customFormat="1"/>
    <row r="551" s="112" customFormat="1"/>
    <row r="552" s="112" customFormat="1"/>
    <row r="553" s="112" customFormat="1"/>
    <row r="554" s="112" customFormat="1"/>
    <row r="555" s="112" customFormat="1"/>
    <row r="556" s="112" customFormat="1"/>
    <row r="557" s="112" customFormat="1"/>
    <row r="558" s="112" customFormat="1"/>
    <row r="559" s="112" customFormat="1"/>
    <row r="560" s="112" customFormat="1"/>
    <row r="561" s="112" customFormat="1"/>
    <row r="562" s="112" customFormat="1"/>
    <row r="563" s="112" customFormat="1"/>
    <row r="564" s="112" customFormat="1"/>
    <row r="565" s="112" customFormat="1"/>
    <row r="566" s="112" customFormat="1"/>
    <row r="567" s="112" customFormat="1"/>
    <row r="568" s="112" customFormat="1"/>
    <row r="569" s="112" customFormat="1"/>
    <row r="570" s="112" customFormat="1"/>
    <row r="571" s="112" customFormat="1"/>
    <row r="572" s="112" customFormat="1"/>
    <row r="573" s="112" customFormat="1"/>
    <row r="574" s="112" customFormat="1"/>
    <row r="575" s="112" customFormat="1"/>
    <row r="576" s="112" customFormat="1"/>
    <row r="577" s="112" customFormat="1"/>
    <row r="578" s="112" customFormat="1"/>
    <row r="579" s="112" customFormat="1"/>
    <row r="580" s="112" customFormat="1"/>
    <row r="581" s="112" customFormat="1"/>
    <row r="582" s="112" customFormat="1"/>
    <row r="583" s="112" customFormat="1"/>
    <row r="584" s="112" customFormat="1"/>
    <row r="585" s="112" customFormat="1"/>
    <row r="586" s="112" customFormat="1"/>
    <row r="587" s="112" customFormat="1"/>
    <row r="588" s="112" customFormat="1"/>
    <row r="589" s="112" customFormat="1"/>
    <row r="590" s="112" customFormat="1"/>
    <row r="591" s="112" customFormat="1"/>
    <row r="592" s="112" customFormat="1"/>
    <row r="593" s="112" customFormat="1"/>
    <row r="594" s="112" customFormat="1"/>
    <row r="595" s="112" customFormat="1"/>
    <row r="596" s="112" customFormat="1"/>
    <row r="597" s="112" customFormat="1"/>
    <row r="598" s="112" customFormat="1"/>
    <row r="599" s="112" customFormat="1"/>
    <row r="600" s="112" customFormat="1"/>
    <row r="601" s="112" customFormat="1"/>
    <row r="602" s="112" customFormat="1"/>
    <row r="603" s="112" customFormat="1"/>
    <row r="604" s="112" customFormat="1"/>
    <row r="605" s="112" customFormat="1"/>
    <row r="606" s="112" customFormat="1"/>
    <row r="607" s="112" customFormat="1"/>
    <row r="608" s="112" customFormat="1"/>
    <row r="609" s="112" customFormat="1"/>
    <row r="610" s="112" customFormat="1"/>
    <row r="611" s="112" customFormat="1"/>
    <row r="612" s="112" customFormat="1"/>
    <row r="613" s="112" customFormat="1"/>
    <row r="614" s="112" customFormat="1"/>
    <row r="615" s="112" customFormat="1"/>
    <row r="616" s="112" customFormat="1"/>
    <row r="617" s="112" customFormat="1"/>
    <row r="618" s="112" customFormat="1"/>
    <row r="619" s="112" customFormat="1"/>
    <row r="620" s="112" customFormat="1"/>
    <row r="621" s="112" customFormat="1"/>
    <row r="622" s="112" customFormat="1"/>
    <row r="623" s="112" customFormat="1"/>
    <row r="624" s="112" customFormat="1"/>
    <row r="625" s="112" customFormat="1"/>
    <row r="626" s="112" customFormat="1"/>
    <row r="627" s="112" customFormat="1"/>
    <row r="628" s="112" customFormat="1"/>
    <row r="629" s="112" customFormat="1"/>
    <row r="630" s="112" customFormat="1"/>
    <row r="631" s="112" customFormat="1"/>
    <row r="632" s="112" customFormat="1"/>
    <row r="633" s="112" customFormat="1"/>
    <row r="634" s="112" customFormat="1"/>
    <row r="635" s="112" customFormat="1"/>
    <row r="636" s="112" customFormat="1"/>
    <row r="637" s="112" customFormat="1"/>
    <row r="638" s="112" customFormat="1"/>
    <row r="639" s="112" customFormat="1"/>
    <row r="640" s="112" customFormat="1"/>
    <row r="641" s="112" customFormat="1"/>
    <row r="642" s="112" customFormat="1"/>
    <row r="643" s="112" customFormat="1"/>
    <row r="644" s="112" customFormat="1"/>
    <row r="645" s="112" customFormat="1"/>
    <row r="646" s="112" customFormat="1"/>
    <row r="647" s="112" customFormat="1"/>
    <row r="648" s="112" customFormat="1"/>
    <row r="649" s="112" customFormat="1"/>
    <row r="650" s="112" customFormat="1"/>
    <row r="651" s="112" customFormat="1"/>
    <row r="652" s="112" customFormat="1"/>
    <row r="653" s="112" customFormat="1"/>
    <row r="654" s="112" customFormat="1"/>
    <row r="655" s="112" customFormat="1"/>
    <row r="656" s="112" customFormat="1"/>
    <row r="657" s="112" customFormat="1"/>
    <row r="658" s="112" customFormat="1"/>
    <row r="659" s="112" customFormat="1"/>
    <row r="660" s="112" customFormat="1"/>
    <row r="661" s="112" customFormat="1"/>
    <row r="662" s="112" customFormat="1"/>
    <row r="663" s="112" customFormat="1"/>
    <row r="664" s="112" customFormat="1"/>
    <row r="665" s="112" customFormat="1"/>
    <row r="666" s="112" customFormat="1"/>
    <row r="667" s="112" customFormat="1"/>
    <row r="668" s="112" customFormat="1"/>
    <row r="669" s="112" customFormat="1"/>
    <row r="670" s="112" customFormat="1"/>
    <row r="671" s="112" customFormat="1"/>
    <row r="672" s="112" customFormat="1"/>
    <row r="673" s="112" customFormat="1"/>
    <row r="674" s="112" customFormat="1"/>
    <row r="675" s="112" customFormat="1"/>
    <row r="676" s="112" customFormat="1"/>
    <row r="677" s="112" customFormat="1"/>
    <row r="678" s="112" customFormat="1"/>
    <row r="679" s="112" customFormat="1"/>
    <row r="680" s="112" customFormat="1"/>
    <row r="681" s="112" customFormat="1"/>
    <row r="682" s="112" customFormat="1"/>
    <row r="683" s="112" customFormat="1"/>
    <row r="684" s="112" customFormat="1"/>
    <row r="685" s="112" customFormat="1"/>
    <row r="686" s="112" customFormat="1"/>
    <row r="687" s="112" customFormat="1"/>
    <row r="688" s="112" customFormat="1"/>
    <row r="689" s="112" customFormat="1"/>
    <row r="690" s="112" customFormat="1"/>
    <row r="691" s="112" customFormat="1"/>
    <row r="692" s="112" customFormat="1"/>
    <row r="693" s="112" customFormat="1"/>
    <row r="694" s="112" customFormat="1"/>
    <row r="695" s="112" customFormat="1"/>
    <row r="696" s="112" customFormat="1"/>
    <row r="697" s="112" customFormat="1"/>
    <row r="698" s="112" customFormat="1"/>
    <row r="699" s="112" customFormat="1"/>
    <row r="700" s="112" customFormat="1"/>
    <row r="701" s="112" customFormat="1"/>
    <row r="702" s="112" customFormat="1"/>
    <row r="703" s="112" customFormat="1"/>
    <row r="704" s="112" customFormat="1"/>
    <row r="705" s="112" customFormat="1"/>
    <row r="706" s="112" customFormat="1"/>
    <row r="707" s="112" customFormat="1"/>
    <row r="708" s="112" customFormat="1"/>
    <row r="709" s="112" customFormat="1"/>
    <row r="710" s="112" customFormat="1"/>
    <row r="711" s="112" customFormat="1"/>
    <row r="712" s="112" customFormat="1"/>
    <row r="713" s="112" customFormat="1"/>
    <row r="714" s="112" customFormat="1"/>
    <row r="715" s="112" customFormat="1"/>
    <row r="716" s="112" customFormat="1"/>
    <row r="717" s="112" customFormat="1"/>
    <row r="718" s="112" customFormat="1"/>
    <row r="719" s="112" customFormat="1"/>
    <row r="720" s="112" customFormat="1"/>
    <row r="721" s="112" customFormat="1"/>
    <row r="722" s="112" customFormat="1"/>
    <row r="723" s="112" customFormat="1"/>
    <row r="724" s="112" customFormat="1"/>
    <row r="725" s="112" customFormat="1"/>
    <row r="726" s="112" customFormat="1"/>
    <row r="727" s="112" customFormat="1"/>
    <row r="728" s="112" customFormat="1"/>
    <row r="729" s="112" customFormat="1"/>
    <row r="730" s="112" customFormat="1"/>
    <row r="731" s="112" customFormat="1"/>
    <row r="732" s="112" customFormat="1"/>
    <row r="733" s="112" customFormat="1"/>
    <row r="734" s="112" customFormat="1"/>
    <row r="735" s="112" customFormat="1"/>
    <row r="736" s="112" customFormat="1"/>
    <row r="737" s="112" customFormat="1"/>
    <row r="738" s="112" customFormat="1"/>
    <row r="739" s="112" customFormat="1"/>
    <row r="740" s="112" customFormat="1"/>
    <row r="741" s="112" customFormat="1"/>
    <row r="742" s="112" customFormat="1"/>
    <row r="743" s="112" customFormat="1"/>
    <row r="744" s="112" customFormat="1"/>
    <row r="745" s="112" customFormat="1"/>
    <row r="746" s="112" customFormat="1"/>
    <row r="747" s="112" customFormat="1"/>
    <row r="748" s="112" customFormat="1"/>
    <row r="749" s="112" customFormat="1"/>
    <row r="750" s="112" customFormat="1"/>
    <row r="751" s="112" customFormat="1"/>
    <row r="752" s="112" customFormat="1"/>
    <row r="753" s="112" customFormat="1"/>
    <row r="754" s="112" customFormat="1"/>
    <row r="755" s="112" customFormat="1"/>
    <row r="756" s="112" customFormat="1"/>
    <row r="757" s="112" customFormat="1"/>
    <row r="758" s="112" customFormat="1"/>
    <row r="759" s="112" customFormat="1"/>
    <row r="760" s="112" customFormat="1"/>
    <row r="761" s="112" customFormat="1"/>
    <row r="762" s="112" customFormat="1"/>
    <row r="763" s="112" customFormat="1"/>
    <row r="764" s="112" customFormat="1"/>
    <row r="765" s="112" customFormat="1"/>
    <row r="766" s="112" customFormat="1"/>
    <row r="767" s="112" customFormat="1"/>
    <row r="768" s="112" customFormat="1"/>
    <row r="769" s="112" customFormat="1"/>
    <row r="770" s="112" customFormat="1"/>
    <row r="771" s="112" customFormat="1"/>
    <row r="772" s="112" customFormat="1"/>
    <row r="773" s="112" customFormat="1"/>
    <row r="774" s="112" customFormat="1"/>
    <row r="775" s="112" customFormat="1"/>
    <row r="776" s="112" customFormat="1"/>
    <row r="777" s="112" customFormat="1"/>
    <row r="778" s="112" customFormat="1"/>
    <row r="779" s="112" customFormat="1"/>
    <row r="780" s="112" customFormat="1"/>
    <row r="781" s="112" customFormat="1"/>
    <row r="782" s="112" customFormat="1"/>
    <row r="783" s="112" customFormat="1"/>
    <row r="784" s="112" customFormat="1"/>
    <row r="785" s="112" customFormat="1"/>
    <row r="786" s="112" customFormat="1"/>
    <row r="787" s="112" customFormat="1"/>
    <row r="788" s="112" customFormat="1"/>
    <row r="789" s="112" customFormat="1"/>
    <row r="790" s="112" customFormat="1"/>
    <row r="791" s="112" customFormat="1"/>
    <row r="792" s="112" customFormat="1"/>
    <row r="793" s="112" customFormat="1"/>
    <row r="794" s="112" customFormat="1"/>
    <row r="795" s="112" customFormat="1"/>
    <row r="796" s="112" customFormat="1"/>
    <row r="797" s="112" customFormat="1"/>
    <row r="798" s="112" customFormat="1"/>
    <row r="799" s="112" customFormat="1"/>
    <row r="800" s="112" customFormat="1"/>
    <row r="801" s="112" customFormat="1"/>
    <row r="802" s="112" customFormat="1"/>
    <row r="803" s="112" customFormat="1"/>
    <row r="804" s="112" customFormat="1"/>
    <row r="805" s="112" customFormat="1"/>
    <row r="806" s="112" customFormat="1"/>
    <row r="807" s="112" customFormat="1"/>
    <row r="808" s="112" customFormat="1"/>
    <row r="809" s="112" customFormat="1"/>
    <row r="810" s="112" customFormat="1"/>
    <row r="811" s="112" customFormat="1"/>
    <row r="812" s="112" customFormat="1"/>
    <row r="813" s="112" customFormat="1"/>
    <row r="814" s="112" customFormat="1"/>
    <row r="815" s="112" customFormat="1"/>
    <row r="816" s="112" customFormat="1"/>
    <row r="817" s="112" customFormat="1"/>
    <row r="818" s="112" customFormat="1"/>
    <row r="819" s="112" customFormat="1"/>
    <row r="820" s="112" customFormat="1"/>
    <row r="821" s="112" customFormat="1"/>
    <row r="822" s="112" customFormat="1"/>
    <row r="823" s="112" customFormat="1"/>
    <row r="824" s="112" customFormat="1"/>
    <row r="825" s="112" customFormat="1"/>
    <row r="826" s="112" customFormat="1"/>
    <row r="827" s="112" customFormat="1"/>
    <row r="828" s="112" customFormat="1"/>
    <row r="829" s="112" customFormat="1"/>
    <row r="830" s="112" customFormat="1"/>
    <row r="831" s="112" customFormat="1"/>
    <row r="832" s="112" customFormat="1"/>
    <row r="833" s="112" customFormat="1"/>
    <row r="834" s="112" customFormat="1"/>
    <row r="835" s="112" customFormat="1"/>
    <row r="836" s="112" customFormat="1"/>
    <row r="837" s="112" customFormat="1"/>
    <row r="838" s="112" customFormat="1"/>
    <row r="839" s="112" customFormat="1"/>
    <row r="840" s="112" customFormat="1"/>
    <row r="841" s="112" customFormat="1"/>
    <row r="842" s="112" customFormat="1"/>
    <row r="843" s="112" customFormat="1"/>
    <row r="844" s="112" customFormat="1"/>
    <row r="845" s="112" customFormat="1"/>
    <row r="846" s="112" customFormat="1"/>
    <row r="847" s="112" customFormat="1"/>
    <row r="848" s="112" customFormat="1"/>
    <row r="849" s="112" customFormat="1"/>
    <row r="850" s="112" customFormat="1"/>
    <row r="851" s="112" customFormat="1"/>
    <row r="852" s="112" customFormat="1"/>
    <row r="853" s="112" customFormat="1"/>
    <row r="854" s="112" customFormat="1"/>
    <row r="855" s="112" customFormat="1"/>
    <row r="856" s="112" customFormat="1"/>
    <row r="857" s="112" customFormat="1"/>
    <row r="858" s="112" customFormat="1"/>
    <row r="859" s="112" customFormat="1"/>
    <row r="860" s="112" customFormat="1"/>
    <row r="861" s="112" customFormat="1"/>
    <row r="862" s="112" customFormat="1"/>
    <row r="863" s="112" customFormat="1"/>
    <row r="864" s="112" customFormat="1"/>
    <row r="865" s="112" customFormat="1"/>
    <row r="866" s="112" customFormat="1"/>
    <row r="867" s="112" customFormat="1"/>
    <row r="868" s="112" customFormat="1"/>
    <row r="869" s="112" customFormat="1"/>
    <row r="870" s="112" customFormat="1"/>
    <row r="871" s="112" customFormat="1"/>
    <row r="872" s="112" customFormat="1"/>
    <row r="873" s="112" customFormat="1"/>
    <row r="874" s="112" customFormat="1"/>
    <row r="875" s="112" customFormat="1"/>
    <row r="876" s="112" customFormat="1"/>
    <row r="877" s="112" customFormat="1"/>
    <row r="878" s="112" customFormat="1"/>
    <row r="879" s="112" customFormat="1"/>
    <row r="880" s="112" customFormat="1"/>
    <row r="881" s="112" customFormat="1"/>
    <row r="882" s="112" customFormat="1"/>
    <row r="883" s="112" customFormat="1"/>
    <row r="884" s="112" customFormat="1"/>
    <row r="885" s="112" customFormat="1"/>
    <row r="886" s="112" customFormat="1"/>
    <row r="887" s="112" customFormat="1"/>
    <row r="888" s="112" customFormat="1"/>
    <row r="889" s="112" customFormat="1"/>
    <row r="890" s="112" customFormat="1"/>
    <row r="891" s="112" customFormat="1"/>
    <row r="892" s="112" customFormat="1"/>
  </sheetData>
  <sheetProtection algorithmName="SHA-512" hashValue="kQP3gYCZpneK1KJplFED9zbr03rE4/3CI/QE+ppzTrCBn2Hh4jG4vDfElv0XrI0TH924ycCrpUuERyj5gxSmKg==" saltValue="KdmOhsEO6doCJJZZcFWPlA==" spinCount="100000" sheet="1" objects="1" scenarios="1"/>
  <protectedRanges>
    <protectedRange sqref="D10:E16 D20:E22 D26:E29 D33:E34 D38:E38 D46:E54 C69:D74" name="Pricing Inputs"/>
  </protectedRanges>
  <mergeCells count="9">
    <mergeCell ref="A76:D79"/>
    <mergeCell ref="C2:F3"/>
    <mergeCell ref="A8:F8"/>
    <mergeCell ref="A40:F40"/>
    <mergeCell ref="A41:F42"/>
    <mergeCell ref="A43:F44"/>
    <mergeCell ref="A56:F61"/>
    <mergeCell ref="A64:E64"/>
    <mergeCell ref="A65:E67"/>
  </mergeCells>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8F4BE-5A1F-4946-B30D-511FE4C80645}">
  <dimension ref="A1:EC907"/>
  <sheetViews>
    <sheetView tabSelected="1" topLeftCell="A147" zoomScale="70" zoomScaleNormal="70" workbookViewId="0">
      <selection activeCell="A36" sqref="A36"/>
    </sheetView>
  </sheetViews>
  <sheetFormatPr defaultRowHeight="14.5"/>
  <cols>
    <col min="1" max="1" width="62.7265625" bestFit="1" customWidth="1"/>
    <col min="2" max="2" width="21.26953125" customWidth="1"/>
    <col min="3" max="3" width="15.453125" bestFit="1" customWidth="1"/>
    <col min="4" max="4" width="28.08984375" bestFit="1" customWidth="1"/>
    <col min="5" max="5" width="10.54296875" customWidth="1"/>
    <col min="6" max="6" width="25.81640625" customWidth="1"/>
    <col min="7" max="7" width="31.54296875" customWidth="1"/>
    <col min="9" max="133" width="8.7265625" style="112"/>
  </cols>
  <sheetData>
    <row r="1" spans="1:8" ht="18.5">
      <c r="A1" s="2" t="s">
        <v>116</v>
      </c>
      <c r="B1" s="3"/>
      <c r="C1" s="3"/>
      <c r="D1" s="3"/>
      <c r="E1" s="3"/>
      <c r="F1" s="3"/>
      <c r="G1" s="3"/>
      <c r="H1" s="4"/>
    </row>
    <row r="2" spans="1:8">
      <c r="A2" s="5" t="s">
        <v>100</v>
      </c>
      <c r="B2" s="63"/>
      <c r="C2" s="1"/>
      <c r="D2" s="1"/>
      <c r="E2" s="1"/>
      <c r="F2" s="1"/>
      <c r="G2" s="1"/>
      <c r="H2" s="6"/>
    </row>
    <row r="3" spans="1:8">
      <c r="A3" s="7"/>
      <c r="B3" s="63"/>
      <c r="C3" s="1"/>
      <c r="D3" s="1"/>
      <c r="E3" s="1"/>
      <c r="F3" s="1"/>
      <c r="G3" s="1"/>
      <c r="H3" s="6"/>
    </row>
    <row r="4" spans="1:8">
      <c r="A4" s="7"/>
      <c r="B4" s="1"/>
      <c r="C4" s="1"/>
      <c r="D4" s="1"/>
      <c r="E4" s="1"/>
      <c r="F4" s="1"/>
      <c r="G4" s="1"/>
      <c r="H4" s="6"/>
    </row>
    <row r="5" spans="1:8">
      <c r="A5" s="7"/>
      <c r="B5" s="1"/>
      <c r="C5" s="1"/>
      <c r="D5" s="1"/>
      <c r="E5" s="1"/>
      <c r="F5" s="1"/>
      <c r="G5" s="1"/>
      <c r="H5" s="6"/>
    </row>
    <row r="6" spans="1:8" ht="15" thickBot="1">
      <c r="A6" s="8"/>
      <c r="B6" s="9"/>
      <c r="C6" s="9"/>
      <c r="D6" s="9"/>
      <c r="E6" s="9"/>
      <c r="F6" s="9"/>
      <c r="G6" s="9"/>
      <c r="H6" s="10"/>
    </row>
    <row r="7" spans="1:8" ht="15" thickBot="1">
      <c r="A7" s="28"/>
      <c r="B7" s="3"/>
      <c r="C7" s="3"/>
      <c r="D7" s="3"/>
      <c r="E7" s="3"/>
      <c r="F7" s="3"/>
      <c r="G7" s="3"/>
      <c r="H7" s="4"/>
    </row>
    <row r="8" spans="1:8">
      <c r="A8" s="69" t="s">
        <v>97</v>
      </c>
      <c r="B8" s="1"/>
      <c r="C8" s="1"/>
      <c r="D8" s="67" t="s">
        <v>92</v>
      </c>
      <c r="E8" s="66"/>
      <c r="F8" s="3"/>
      <c r="G8" s="4"/>
      <c r="H8" s="6"/>
    </row>
    <row r="9" spans="1:8">
      <c r="A9" s="64"/>
      <c r="B9" s="78"/>
      <c r="C9" s="1"/>
      <c r="D9" s="154" t="s">
        <v>93</v>
      </c>
      <c r="E9" s="155"/>
      <c r="F9" s="68"/>
      <c r="G9" s="6"/>
      <c r="H9" s="6"/>
    </row>
    <row r="10" spans="1:8" ht="15" thickBot="1">
      <c r="A10" s="5" t="s">
        <v>71</v>
      </c>
      <c r="B10" s="63"/>
      <c r="C10" s="1"/>
      <c r="D10" s="154" t="s">
        <v>94</v>
      </c>
      <c r="E10" s="155"/>
      <c r="F10" s="68"/>
      <c r="G10" s="6"/>
      <c r="H10" s="6"/>
    </row>
    <row r="11" spans="1:8">
      <c r="A11" s="57" t="s">
        <v>59</v>
      </c>
      <c r="B11" s="58">
        <f>'Pricing Response'!D4</f>
        <v>0.85</v>
      </c>
      <c r="C11" s="1"/>
      <c r="D11" s="154" t="s">
        <v>95</v>
      </c>
      <c r="E11" s="155"/>
      <c r="F11" s="68"/>
      <c r="G11" s="6"/>
      <c r="H11" s="6"/>
    </row>
    <row r="12" spans="1:8">
      <c r="A12" s="59" t="s">
        <v>60</v>
      </c>
      <c r="B12" s="60">
        <f>'Pricing Response'!D5</f>
        <v>0.15</v>
      </c>
      <c r="C12" s="1"/>
      <c r="D12" s="154" t="s">
        <v>96</v>
      </c>
      <c r="E12" s="155"/>
      <c r="F12" s="68"/>
      <c r="G12" s="6"/>
      <c r="H12" s="6"/>
    </row>
    <row r="13" spans="1:8" ht="15" thickBot="1">
      <c r="A13" s="61" t="s">
        <v>70</v>
      </c>
      <c r="B13" s="62" t="str">
        <f>IF(B11+B12=1,"OK","ERROR")</f>
        <v>OK</v>
      </c>
      <c r="C13" s="1"/>
      <c r="D13" s="29"/>
      <c r="E13" s="9"/>
      <c r="F13" s="9"/>
      <c r="G13" s="10"/>
      <c r="H13" s="6"/>
    </row>
    <row r="14" spans="1:8" ht="15" thickBot="1">
      <c r="A14" s="55" t="s">
        <v>72</v>
      </c>
      <c r="B14" s="56"/>
      <c r="C14" s="1"/>
      <c r="D14" s="1"/>
      <c r="E14" s="1"/>
      <c r="F14" s="1"/>
      <c r="G14" s="1"/>
      <c r="H14" s="6"/>
    </row>
    <row r="15" spans="1:8">
      <c r="A15" s="7"/>
      <c r="B15" s="1"/>
      <c r="C15" s="1"/>
      <c r="D15" s="1"/>
      <c r="E15" s="1"/>
      <c r="F15" s="1"/>
      <c r="G15" s="1"/>
      <c r="H15" s="6"/>
    </row>
    <row r="16" spans="1:8">
      <c r="A16" s="5" t="s">
        <v>103</v>
      </c>
      <c r="B16" s="1"/>
      <c r="C16" s="1"/>
      <c r="D16" s="1"/>
      <c r="E16" s="1"/>
      <c r="F16" s="1"/>
      <c r="G16" s="1"/>
      <c r="H16" s="6"/>
    </row>
    <row r="17" spans="1:15">
      <c r="A17" t="s">
        <v>74</v>
      </c>
      <c r="B17" t="s">
        <v>73</v>
      </c>
      <c r="C17" t="s">
        <v>99</v>
      </c>
      <c r="D17" t="s">
        <v>75</v>
      </c>
      <c r="E17" t="s">
        <v>76</v>
      </c>
      <c r="F17" t="s">
        <v>82</v>
      </c>
      <c r="G17" t="s">
        <v>83</v>
      </c>
      <c r="H17" s="6"/>
    </row>
    <row r="18" spans="1:15">
      <c r="A18" t="s">
        <v>13</v>
      </c>
      <c r="B18" t="s">
        <v>77</v>
      </c>
      <c r="C18">
        <f>'Pricing Response'!C10</f>
        <v>95</v>
      </c>
      <c r="D18" s="53">
        <f>'Pricing Response'!D10</f>
        <v>0</v>
      </c>
      <c r="E18" s="53">
        <f>'Pricing Response'!E10</f>
        <v>0</v>
      </c>
      <c r="F18" s="65">
        <f>ROUND(($D18*$B$11)+($E18*$B$12),2)</f>
        <v>0</v>
      </c>
      <c r="G18" s="65">
        <f>$C18*$F18</f>
        <v>0</v>
      </c>
      <c r="H18" s="6"/>
    </row>
    <row r="19" spans="1:15">
      <c r="A19" t="s">
        <v>14</v>
      </c>
      <c r="B19" t="s">
        <v>77</v>
      </c>
      <c r="C19">
        <f>'Pricing Response'!C11</f>
        <v>75</v>
      </c>
      <c r="D19" s="53">
        <f>'Pricing Response'!D11</f>
        <v>0</v>
      </c>
      <c r="E19" s="53">
        <f>'Pricing Response'!E11</f>
        <v>0</v>
      </c>
      <c r="F19" s="65">
        <f t="shared" ref="F19:F43" si="0">ROUND(($D19*$B$11)+($E19*$B$12),2)</f>
        <v>0</v>
      </c>
      <c r="G19" s="65">
        <f t="shared" ref="G19:G43" si="1">$C19*$F19</f>
        <v>0</v>
      </c>
      <c r="H19" s="6"/>
    </row>
    <row r="20" spans="1:15">
      <c r="A20" t="s">
        <v>15</v>
      </c>
      <c r="B20" t="s">
        <v>77</v>
      </c>
      <c r="C20">
        <f>'Pricing Response'!C12</f>
        <v>15</v>
      </c>
      <c r="D20" s="53">
        <f>'Pricing Response'!D12</f>
        <v>0</v>
      </c>
      <c r="E20" s="53">
        <f>'Pricing Response'!E12</f>
        <v>0</v>
      </c>
      <c r="F20" s="65">
        <f t="shared" si="0"/>
        <v>0</v>
      </c>
      <c r="G20" s="65">
        <f t="shared" si="1"/>
        <v>0</v>
      </c>
      <c r="H20" s="6"/>
    </row>
    <row r="21" spans="1:15">
      <c r="A21" t="s">
        <v>16</v>
      </c>
      <c r="B21" t="s">
        <v>77</v>
      </c>
      <c r="C21">
        <f>'Pricing Response'!C13</f>
        <v>15</v>
      </c>
      <c r="D21" s="53">
        <f>'Pricing Response'!D13</f>
        <v>0</v>
      </c>
      <c r="E21" s="53">
        <f>'Pricing Response'!E13</f>
        <v>0</v>
      </c>
      <c r="F21" s="65">
        <f t="shared" si="0"/>
        <v>0</v>
      </c>
      <c r="G21" s="65">
        <f t="shared" si="1"/>
        <v>0</v>
      </c>
      <c r="H21" s="6"/>
    </row>
    <row r="22" spans="1:15">
      <c r="A22" t="s">
        <v>62</v>
      </c>
      <c r="B22" t="s">
        <v>77</v>
      </c>
      <c r="C22">
        <f>'Pricing Response'!C14</f>
        <v>5</v>
      </c>
      <c r="D22" s="53">
        <f>'Pricing Response'!D14</f>
        <v>0</v>
      </c>
      <c r="E22" s="53">
        <f>'Pricing Response'!E14</f>
        <v>0</v>
      </c>
      <c r="F22" s="65">
        <f t="shared" si="0"/>
        <v>0</v>
      </c>
      <c r="G22" s="65">
        <f t="shared" si="1"/>
        <v>0</v>
      </c>
      <c r="H22" s="6"/>
    </row>
    <row r="23" spans="1:15">
      <c r="A23" t="s">
        <v>63</v>
      </c>
      <c r="B23" t="s">
        <v>77</v>
      </c>
      <c r="C23">
        <f>'Pricing Response'!C15</f>
        <v>5</v>
      </c>
      <c r="D23" s="53">
        <f>'Pricing Response'!D15</f>
        <v>0</v>
      </c>
      <c r="E23" s="53">
        <f>'Pricing Response'!E15</f>
        <v>0</v>
      </c>
      <c r="F23" s="65">
        <f t="shared" si="0"/>
        <v>0</v>
      </c>
      <c r="G23" s="65">
        <f t="shared" si="1"/>
        <v>0</v>
      </c>
      <c r="H23" s="6"/>
    </row>
    <row r="24" spans="1:15">
      <c r="A24" t="s">
        <v>5</v>
      </c>
      <c r="B24" t="s">
        <v>77</v>
      </c>
      <c r="C24">
        <f>'Pricing Response'!C16</f>
        <v>18</v>
      </c>
      <c r="D24" s="53">
        <f>'Pricing Response'!D16</f>
        <v>0</v>
      </c>
      <c r="E24" s="53">
        <f>'Pricing Response'!E16</f>
        <v>0</v>
      </c>
      <c r="F24" s="65">
        <f t="shared" si="0"/>
        <v>0</v>
      </c>
      <c r="G24" s="65">
        <f t="shared" si="1"/>
        <v>0</v>
      </c>
      <c r="H24" s="6"/>
      <c r="O24" s="113"/>
    </row>
    <row r="25" spans="1:15">
      <c r="A25" t="s">
        <v>18</v>
      </c>
      <c r="B25" t="s">
        <v>78</v>
      </c>
      <c r="C25">
        <f>'Pricing Response'!C20</f>
        <v>55</v>
      </c>
      <c r="D25" s="53">
        <f>'Pricing Response'!D20</f>
        <v>0</v>
      </c>
      <c r="E25" s="53">
        <f>'Pricing Response'!E20</f>
        <v>0</v>
      </c>
      <c r="F25" s="65">
        <f t="shared" si="0"/>
        <v>0</v>
      </c>
      <c r="G25" s="65">
        <f t="shared" si="1"/>
        <v>0</v>
      </c>
      <c r="H25" s="6"/>
      <c r="O25" s="113"/>
    </row>
    <row r="26" spans="1:15">
      <c r="A26" t="s">
        <v>19</v>
      </c>
      <c r="B26" t="s">
        <v>78</v>
      </c>
      <c r="C26">
        <f>'Pricing Response'!C21</f>
        <v>60</v>
      </c>
      <c r="D26" s="53">
        <f>'Pricing Response'!D21</f>
        <v>0</v>
      </c>
      <c r="E26" s="53">
        <f>'Pricing Response'!E21</f>
        <v>0</v>
      </c>
      <c r="F26" s="65">
        <f t="shared" si="0"/>
        <v>0</v>
      </c>
      <c r="G26" s="65">
        <f t="shared" si="1"/>
        <v>0</v>
      </c>
      <c r="H26" s="6"/>
    </row>
    <row r="27" spans="1:15">
      <c r="A27" t="s">
        <v>20</v>
      </c>
      <c r="B27" t="s">
        <v>78</v>
      </c>
      <c r="C27">
        <f>'Pricing Response'!C22</f>
        <v>35</v>
      </c>
      <c r="D27" s="53">
        <f>'Pricing Response'!D22</f>
        <v>0</v>
      </c>
      <c r="E27" s="53">
        <f>'Pricing Response'!E22</f>
        <v>0</v>
      </c>
      <c r="F27" s="65">
        <f t="shared" si="0"/>
        <v>0</v>
      </c>
      <c r="G27" s="65">
        <f t="shared" si="1"/>
        <v>0</v>
      </c>
      <c r="H27" s="6"/>
    </row>
    <row r="28" spans="1:15">
      <c r="A28" t="s">
        <v>22</v>
      </c>
      <c r="B28" t="s">
        <v>79</v>
      </c>
      <c r="C28">
        <f>'Pricing Response'!C26</f>
        <v>15</v>
      </c>
      <c r="D28" s="53">
        <f>'Pricing Response'!D26</f>
        <v>0</v>
      </c>
      <c r="E28" s="53">
        <f>'Pricing Response'!E26</f>
        <v>0</v>
      </c>
      <c r="F28" s="65">
        <f t="shared" si="0"/>
        <v>0</v>
      </c>
      <c r="G28" s="65">
        <f t="shared" si="1"/>
        <v>0</v>
      </c>
      <c r="H28" s="6"/>
    </row>
    <row r="29" spans="1:15">
      <c r="A29" t="s">
        <v>23</v>
      </c>
      <c r="B29" t="s">
        <v>79</v>
      </c>
      <c r="C29">
        <f>'Pricing Response'!C27</f>
        <v>12</v>
      </c>
      <c r="D29" s="53">
        <f>'Pricing Response'!D27</f>
        <v>0</v>
      </c>
      <c r="E29" s="53">
        <f>'Pricing Response'!E27</f>
        <v>0</v>
      </c>
      <c r="F29" s="65">
        <f t="shared" si="0"/>
        <v>0</v>
      </c>
      <c r="G29" s="65">
        <f t="shared" si="1"/>
        <v>0</v>
      </c>
      <c r="H29" s="6"/>
    </row>
    <row r="30" spans="1:15">
      <c r="A30" t="s">
        <v>24</v>
      </c>
      <c r="B30" t="s">
        <v>79</v>
      </c>
      <c r="C30">
        <f>'Pricing Response'!C28</f>
        <v>6</v>
      </c>
      <c r="D30" s="53">
        <f>'Pricing Response'!D28</f>
        <v>0</v>
      </c>
      <c r="E30" s="53">
        <f>'Pricing Response'!E28</f>
        <v>0</v>
      </c>
      <c r="F30" s="65">
        <f t="shared" si="0"/>
        <v>0</v>
      </c>
      <c r="G30" s="65">
        <f t="shared" si="1"/>
        <v>0</v>
      </c>
      <c r="H30" s="6"/>
    </row>
    <row r="31" spans="1:15">
      <c r="A31" t="s">
        <v>25</v>
      </c>
      <c r="B31" t="s">
        <v>79</v>
      </c>
      <c r="C31">
        <f>'Pricing Response'!C29</f>
        <v>6</v>
      </c>
      <c r="D31" s="53">
        <f>'Pricing Response'!D29</f>
        <v>0</v>
      </c>
      <c r="E31" s="53">
        <f>'Pricing Response'!E29</f>
        <v>0</v>
      </c>
      <c r="F31" s="65">
        <f t="shared" si="0"/>
        <v>0</v>
      </c>
      <c r="G31" s="65">
        <f t="shared" si="1"/>
        <v>0</v>
      </c>
      <c r="H31" s="6"/>
    </row>
    <row r="32" spans="1:15">
      <c r="A32" t="s">
        <v>27</v>
      </c>
      <c r="B32" t="s">
        <v>80</v>
      </c>
      <c r="C32">
        <f>'Pricing Response'!C33</f>
        <v>5</v>
      </c>
      <c r="D32" s="53">
        <f>'Pricing Response'!D33</f>
        <v>0</v>
      </c>
      <c r="E32" s="53">
        <f>'Pricing Response'!E33</f>
        <v>0</v>
      </c>
      <c r="F32" s="65">
        <f t="shared" si="0"/>
        <v>0</v>
      </c>
      <c r="G32" s="65">
        <f t="shared" si="1"/>
        <v>0</v>
      </c>
      <c r="H32" s="6"/>
    </row>
    <row r="33" spans="1:8">
      <c r="A33" t="s">
        <v>28</v>
      </c>
      <c r="B33" t="s">
        <v>80</v>
      </c>
      <c r="C33">
        <f>'Pricing Response'!C34</f>
        <v>5</v>
      </c>
      <c r="D33" s="53">
        <f>'Pricing Response'!D34</f>
        <v>0</v>
      </c>
      <c r="E33" s="53">
        <f>'Pricing Response'!E34</f>
        <v>0</v>
      </c>
      <c r="F33" s="65">
        <f t="shared" si="0"/>
        <v>0</v>
      </c>
      <c r="G33" s="65">
        <f t="shared" si="1"/>
        <v>0</v>
      </c>
      <c r="H33" s="6"/>
    </row>
    <row r="34" spans="1:8">
      <c r="A34" t="s">
        <v>6</v>
      </c>
      <c r="B34" t="s">
        <v>81</v>
      </c>
      <c r="C34">
        <f>'Pricing Response'!C38</f>
        <v>3</v>
      </c>
      <c r="D34" s="53">
        <f>'Pricing Response'!D38</f>
        <v>0</v>
      </c>
      <c r="E34" s="53">
        <f>'Pricing Response'!E38</f>
        <v>0</v>
      </c>
      <c r="F34" s="65">
        <f t="shared" si="0"/>
        <v>0</v>
      </c>
      <c r="G34" s="65">
        <f t="shared" si="1"/>
        <v>0</v>
      </c>
      <c r="H34" s="6"/>
    </row>
    <row r="35" spans="1:8">
      <c r="A35" s="77" t="s">
        <v>35</v>
      </c>
      <c r="B35" t="s">
        <v>104</v>
      </c>
      <c r="C35" s="79">
        <f>'Pricing Response'!C46</f>
        <v>32</v>
      </c>
      <c r="D35" s="53">
        <f>'Pricing Response'!D46</f>
        <v>0</v>
      </c>
      <c r="E35" s="53">
        <f>'Pricing Response'!E46</f>
        <v>0</v>
      </c>
      <c r="F35" s="65">
        <f t="shared" si="0"/>
        <v>0</v>
      </c>
      <c r="G35" s="65">
        <f t="shared" si="1"/>
        <v>0</v>
      </c>
      <c r="H35" s="6"/>
    </row>
    <row r="36" spans="1:8">
      <c r="A36" s="77" t="s">
        <v>37</v>
      </c>
      <c r="B36" t="s">
        <v>104</v>
      </c>
      <c r="C36" s="79">
        <f>'Pricing Response'!C47</f>
        <v>18</v>
      </c>
      <c r="D36" s="53">
        <f>'Pricing Response'!D47</f>
        <v>0</v>
      </c>
      <c r="E36" s="53">
        <f>'Pricing Response'!E47</f>
        <v>0</v>
      </c>
      <c r="F36" s="65">
        <f t="shared" si="0"/>
        <v>0</v>
      </c>
      <c r="G36" s="65">
        <f t="shared" si="1"/>
        <v>0</v>
      </c>
      <c r="H36" s="6"/>
    </row>
    <row r="37" spans="1:8">
      <c r="A37" s="77" t="s">
        <v>39</v>
      </c>
      <c r="B37" t="s">
        <v>104</v>
      </c>
      <c r="C37" s="79">
        <f>'Pricing Response'!C48</f>
        <v>7</v>
      </c>
      <c r="D37" s="53">
        <f>'Pricing Response'!D48</f>
        <v>0</v>
      </c>
      <c r="E37" s="53">
        <f>'Pricing Response'!E48</f>
        <v>0</v>
      </c>
      <c r="F37" s="65">
        <f t="shared" si="0"/>
        <v>0</v>
      </c>
      <c r="G37" s="65">
        <f t="shared" si="1"/>
        <v>0</v>
      </c>
      <c r="H37" s="6"/>
    </row>
    <row r="38" spans="1:8">
      <c r="A38" s="77" t="s">
        <v>41</v>
      </c>
      <c r="B38" t="s">
        <v>104</v>
      </c>
      <c r="C38" s="79">
        <f>'Pricing Response'!C49</f>
        <v>9</v>
      </c>
      <c r="D38" s="53">
        <f>'Pricing Response'!D49</f>
        <v>0</v>
      </c>
      <c r="E38" s="53">
        <f>'Pricing Response'!E49</f>
        <v>0</v>
      </c>
      <c r="F38" s="65">
        <f t="shared" si="0"/>
        <v>0</v>
      </c>
      <c r="G38" s="65">
        <f t="shared" si="1"/>
        <v>0</v>
      </c>
      <c r="H38" s="6"/>
    </row>
    <row r="39" spans="1:8">
      <c r="A39" s="77" t="s">
        <v>42</v>
      </c>
      <c r="B39" t="s">
        <v>104</v>
      </c>
      <c r="C39" s="79">
        <f>'Pricing Response'!C50</f>
        <v>14</v>
      </c>
      <c r="D39" s="53">
        <f>'Pricing Response'!D50</f>
        <v>0</v>
      </c>
      <c r="E39" s="53">
        <f>'Pricing Response'!E50</f>
        <v>0</v>
      </c>
      <c r="F39" s="65">
        <f t="shared" si="0"/>
        <v>0</v>
      </c>
      <c r="G39" s="65">
        <f t="shared" si="1"/>
        <v>0</v>
      </c>
      <c r="H39" s="6"/>
    </row>
    <row r="40" spans="1:8">
      <c r="A40" s="77" t="s">
        <v>43</v>
      </c>
      <c r="B40" t="s">
        <v>104</v>
      </c>
      <c r="C40" s="79">
        <f>'Pricing Response'!C51</f>
        <v>5</v>
      </c>
      <c r="D40" s="53">
        <f>'Pricing Response'!D51</f>
        <v>0</v>
      </c>
      <c r="E40" s="53">
        <f>'Pricing Response'!E51</f>
        <v>0</v>
      </c>
      <c r="F40" s="65">
        <f t="shared" si="0"/>
        <v>0</v>
      </c>
      <c r="G40" s="65">
        <f t="shared" si="1"/>
        <v>0</v>
      </c>
      <c r="H40" s="6"/>
    </row>
    <row r="41" spans="1:8">
      <c r="A41" s="77" t="s">
        <v>44</v>
      </c>
      <c r="B41" t="s">
        <v>104</v>
      </c>
      <c r="C41" s="79">
        <f>'Pricing Response'!C52</f>
        <v>2</v>
      </c>
      <c r="D41" s="53">
        <f>'Pricing Response'!D52</f>
        <v>0</v>
      </c>
      <c r="E41" s="53">
        <f>'Pricing Response'!E52</f>
        <v>0</v>
      </c>
      <c r="F41" s="65">
        <f t="shared" si="0"/>
        <v>0</v>
      </c>
      <c r="G41" s="65">
        <f t="shared" si="1"/>
        <v>0</v>
      </c>
      <c r="H41" s="6"/>
    </row>
    <row r="42" spans="1:8">
      <c r="A42" s="77" t="s">
        <v>45</v>
      </c>
      <c r="B42" t="s">
        <v>104</v>
      </c>
      <c r="C42" s="79">
        <f>'Pricing Response'!C53</f>
        <v>1</v>
      </c>
      <c r="D42" s="53">
        <f>'Pricing Response'!D53</f>
        <v>0</v>
      </c>
      <c r="E42" s="53">
        <f>'Pricing Response'!E53</f>
        <v>0</v>
      </c>
      <c r="F42" s="65">
        <f t="shared" si="0"/>
        <v>0</v>
      </c>
      <c r="G42" s="65">
        <f t="shared" si="1"/>
        <v>0</v>
      </c>
      <c r="H42" s="6"/>
    </row>
    <row r="43" spans="1:8">
      <c r="A43" s="77" t="s">
        <v>46</v>
      </c>
      <c r="B43" t="s">
        <v>104</v>
      </c>
      <c r="C43" s="79">
        <f>'Pricing Response'!C54</f>
        <v>4</v>
      </c>
      <c r="D43" s="53">
        <f>'Pricing Response'!D54</f>
        <v>0</v>
      </c>
      <c r="E43" s="53">
        <f>'Pricing Response'!E54</f>
        <v>0</v>
      </c>
      <c r="F43" s="65">
        <f t="shared" si="0"/>
        <v>0</v>
      </c>
      <c r="G43" s="65">
        <f t="shared" si="1"/>
        <v>0</v>
      </c>
      <c r="H43" s="6"/>
    </row>
    <row r="44" spans="1:8">
      <c r="A44" s="7"/>
      <c r="B44" s="1"/>
      <c r="C44" s="1"/>
      <c r="D44" s="1"/>
      <c r="E44" s="1"/>
      <c r="F44" s="1"/>
      <c r="G44" s="1"/>
      <c r="H44" s="6"/>
    </row>
    <row r="45" spans="1:8" ht="15.5">
      <c r="A45" s="90" t="s">
        <v>61</v>
      </c>
      <c r="B45" s="1"/>
      <c r="C45" s="1"/>
      <c r="D45" s="1"/>
      <c r="E45" s="1"/>
      <c r="F45" s="1"/>
      <c r="G45" s="1"/>
      <c r="H45" s="6"/>
    </row>
    <row r="46" spans="1:8" ht="14.5" customHeight="1">
      <c r="A46" s="152" t="s">
        <v>105</v>
      </c>
      <c r="B46" s="153"/>
      <c r="C46" s="153"/>
      <c r="D46" s="153"/>
      <c r="E46" s="1"/>
      <c r="F46" s="1"/>
      <c r="G46" s="1"/>
      <c r="H46" s="6"/>
    </row>
    <row r="47" spans="1:8" ht="14.5" customHeight="1">
      <c r="A47" s="152"/>
      <c r="B47" s="153"/>
      <c r="C47" s="153"/>
      <c r="D47" s="153"/>
      <c r="E47" s="1"/>
      <c r="F47" s="1"/>
      <c r="G47" s="1"/>
      <c r="H47" s="6"/>
    </row>
    <row r="48" spans="1:8" ht="14.5" customHeight="1">
      <c r="A48" s="152"/>
      <c r="B48" s="153"/>
      <c r="C48" s="153"/>
      <c r="D48" s="153"/>
      <c r="E48" s="1"/>
      <c r="F48" s="1"/>
      <c r="G48" s="1"/>
      <c r="H48" s="6"/>
    </row>
    <row r="49" spans="1:8">
      <c r="A49" s="7"/>
      <c r="B49" s="1"/>
      <c r="C49" s="1"/>
      <c r="D49" s="1"/>
      <c r="E49" s="1"/>
      <c r="F49" s="1"/>
      <c r="G49" s="1"/>
      <c r="H49" s="6"/>
    </row>
    <row r="50" spans="1:8">
      <c r="A50" s="5" t="s">
        <v>85</v>
      </c>
      <c r="B50" s="1"/>
      <c r="C50" s="1"/>
      <c r="D50" s="1"/>
      <c r="E50" s="1"/>
      <c r="F50" s="1"/>
      <c r="G50" s="1"/>
      <c r="H50" s="6"/>
    </row>
    <row r="51" spans="1:8" ht="14.5" customHeight="1">
      <c r="A51" s="95" t="s">
        <v>91</v>
      </c>
      <c r="B51" t="s">
        <v>84</v>
      </c>
      <c r="C51" s="1"/>
      <c r="D51" s="80"/>
      <c r="E51" s="80"/>
      <c r="F51" s="80"/>
      <c r="G51" s="80"/>
      <c r="H51" s="6"/>
    </row>
    <row r="52" spans="1:8">
      <c r="A52" t="s">
        <v>86</v>
      </c>
      <c r="B52" s="65">
        <f>SUMIF($B$17:$B$33,"A",$G$17:$G$33)</f>
        <v>0</v>
      </c>
      <c r="C52" s="1"/>
      <c r="D52" s="1"/>
      <c r="E52" s="1"/>
      <c r="F52" s="1"/>
      <c r="G52" s="1"/>
      <c r="H52" s="6"/>
    </row>
    <row r="53" spans="1:8">
      <c r="A53" t="s">
        <v>87</v>
      </c>
      <c r="B53" s="53">
        <f>SUMIF($B$17:$B$33,"B",$G$17:$G$33)</f>
        <v>0</v>
      </c>
      <c r="C53" s="1"/>
      <c r="D53" s="80"/>
      <c r="E53" s="80"/>
      <c r="F53" s="80"/>
      <c r="G53" s="80"/>
      <c r="H53" s="6"/>
    </row>
    <row r="54" spans="1:8">
      <c r="A54" t="s">
        <v>88</v>
      </c>
      <c r="B54" s="53">
        <f>SUMIF($B$17:$B$33,"C",$G$17:$G$33)</f>
        <v>0</v>
      </c>
      <c r="C54" s="1"/>
      <c r="D54" s="1"/>
      <c r="E54" s="1"/>
      <c r="F54" s="1"/>
      <c r="G54" s="1"/>
      <c r="H54" s="6"/>
    </row>
    <row r="55" spans="1:8">
      <c r="A55" t="s">
        <v>89</v>
      </c>
      <c r="B55" s="53">
        <f>SUMIF($B$17:$B$33,"D",$G$17:$G$33)</f>
        <v>0</v>
      </c>
      <c r="C55" s="1"/>
      <c r="D55" s="80"/>
      <c r="E55" s="80"/>
      <c r="F55" s="80"/>
      <c r="G55" s="80"/>
      <c r="H55" s="6"/>
    </row>
    <row r="56" spans="1:8">
      <c r="A56" t="s">
        <v>90</v>
      </c>
      <c r="B56" s="65">
        <f>SUMIF($B$17:$B$43,"E",$G$17:$G$43)</f>
        <v>0</v>
      </c>
      <c r="C56" s="1"/>
      <c r="D56" s="1"/>
      <c r="E56" s="1"/>
      <c r="F56" s="1"/>
      <c r="G56" s="1"/>
      <c r="H56" s="6"/>
    </row>
    <row r="57" spans="1:8">
      <c r="A57" t="s">
        <v>106</v>
      </c>
      <c r="B57" s="65">
        <f>SUMIF($B$17:$B$43,"F",$G$17:$G$43)</f>
        <v>0</v>
      </c>
      <c r="C57" s="1"/>
      <c r="D57" s="80"/>
      <c r="E57" s="80"/>
      <c r="F57" s="80"/>
      <c r="G57" s="80"/>
      <c r="H57" s="6"/>
    </row>
    <row r="58" spans="1:8" ht="15.5">
      <c r="A58" s="54"/>
      <c r="B58" s="65"/>
      <c r="C58" s="1"/>
      <c r="D58" s="1"/>
      <c r="E58" s="1"/>
      <c r="F58" s="89" t="s">
        <v>111</v>
      </c>
      <c r="G58" s="1"/>
      <c r="H58" s="6"/>
    </row>
    <row r="59" spans="1:8">
      <c r="A59" s="81" t="s">
        <v>107</v>
      </c>
      <c r="B59" s="1"/>
      <c r="C59" s="1"/>
      <c r="D59" s="1"/>
      <c r="E59" s="1"/>
      <c r="F59" s="151" t="s">
        <v>114</v>
      </c>
      <c r="G59" s="151"/>
      <c r="H59" s="6"/>
    </row>
    <row r="60" spans="1:8" ht="14.5" customHeight="1">
      <c r="A60" s="82" t="s">
        <v>108</v>
      </c>
      <c r="B60" s="82" t="s">
        <v>109</v>
      </c>
      <c r="C60" s="82" t="s">
        <v>110</v>
      </c>
      <c r="D60" s="82" t="s">
        <v>111</v>
      </c>
      <c r="E60" s="1"/>
      <c r="F60" s="151"/>
      <c r="G60" s="151"/>
      <c r="H60" s="6"/>
    </row>
    <row r="61" spans="1:8">
      <c r="A61" s="96" t="s">
        <v>112</v>
      </c>
      <c r="B61" s="83">
        <f>SUM(B52:B56)</f>
        <v>0</v>
      </c>
      <c r="C61" s="84">
        <v>0.95</v>
      </c>
      <c r="D61" s="83">
        <f>B61*0.95</f>
        <v>0</v>
      </c>
      <c r="E61" s="1"/>
      <c r="F61" s="151"/>
      <c r="G61" s="151"/>
      <c r="H61" s="6"/>
    </row>
    <row r="62" spans="1:8">
      <c r="A62" s="96" t="s">
        <v>106</v>
      </c>
      <c r="B62" s="83">
        <f>B57</f>
        <v>0</v>
      </c>
      <c r="C62" s="84">
        <v>0.05</v>
      </c>
      <c r="D62" s="83">
        <f>B62*0.05</f>
        <v>0</v>
      </c>
      <c r="E62" s="1"/>
      <c r="F62" s="151"/>
      <c r="G62" s="151"/>
      <c r="H62" s="6"/>
    </row>
    <row r="63" spans="1:8" ht="15" thickBot="1">
      <c r="A63" s="85"/>
      <c r="B63" s="86"/>
      <c r="C63" s="86"/>
      <c r="D63" s="86"/>
      <c r="E63" s="1"/>
      <c r="F63" s="151"/>
      <c r="G63" s="151"/>
      <c r="H63" s="6"/>
    </row>
    <row r="64" spans="1:8" ht="16" thickBot="1">
      <c r="A64" s="91" t="s">
        <v>113</v>
      </c>
      <c r="B64" s="92">
        <f>B61+B62</f>
        <v>0</v>
      </c>
      <c r="C64" s="93"/>
      <c r="D64" s="94">
        <f>D61+D62</f>
        <v>0</v>
      </c>
      <c r="E64" s="1"/>
      <c r="F64" s="151"/>
      <c r="G64" s="151"/>
      <c r="H64" s="6"/>
    </row>
    <row r="65" spans="1:8" ht="15" thickBot="1">
      <c r="A65" s="87"/>
      <c r="B65" s="88"/>
      <c r="C65" s="88"/>
      <c r="D65" s="88"/>
      <c r="E65" s="9"/>
      <c r="F65" s="9"/>
      <c r="G65" s="9"/>
      <c r="H65" s="10"/>
    </row>
    <row r="66" spans="1:8" s="112" customFormat="1"/>
    <row r="67" spans="1:8" s="112" customFormat="1"/>
    <row r="68" spans="1:8" s="112" customFormat="1"/>
    <row r="69" spans="1:8" s="112" customFormat="1"/>
    <row r="70" spans="1:8" s="112" customFormat="1"/>
    <row r="71" spans="1:8" s="112" customFormat="1"/>
    <row r="72" spans="1:8" s="112" customFormat="1"/>
    <row r="73" spans="1:8" s="112" customFormat="1"/>
    <row r="74" spans="1:8" s="112" customFormat="1"/>
    <row r="75" spans="1:8" s="112" customFormat="1"/>
    <row r="76" spans="1:8" s="112" customFormat="1"/>
    <row r="77" spans="1:8" s="112" customFormat="1"/>
    <row r="78" spans="1:8" s="112" customFormat="1"/>
    <row r="79" spans="1:8" s="112" customFormat="1"/>
    <row r="80" spans="1:8" s="112" customFormat="1"/>
    <row r="81" s="112" customFormat="1"/>
    <row r="82" s="112" customFormat="1"/>
    <row r="83" s="112" customFormat="1"/>
    <row r="84" s="112" customFormat="1"/>
    <row r="85" s="112" customFormat="1"/>
    <row r="86" s="112" customFormat="1"/>
    <row r="87" s="112" customFormat="1"/>
    <row r="88" s="112" customFormat="1"/>
    <row r="89" s="112" customFormat="1"/>
    <row r="90" s="112" customFormat="1"/>
    <row r="91" s="112" customFormat="1"/>
    <row r="92" s="112" customFormat="1"/>
    <row r="93" s="112" customFormat="1"/>
    <row r="94" s="112" customFormat="1"/>
    <row r="95" s="112" customFormat="1"/>
    <row r="96" s="112" customFormat="1"/>
    <row r="97" s="112" customFormat="1"/>
    <row r="98" s="112" customFormat="1"/>
    <row r="99" s="112" customFormat="1"/>
    <row r="100" s="112" customFormat="1"/>
    <row r="101" s="112" customFormat="1"/>
    <row r="102" s="112" customFormat="1"/>
    <row r="103" s="112" customFormat="1"/>
    <row r="104" s="112" customFormat="1"/>
    <row r="105" s="112" customFormat="1"/>
    <row r="106" s="112" customFormat="1"/>
    <row r="107" s="112" customFormat="1"/>
    <row r="108" s="112" customFormat="1"/>
    <row r="109" s="112" customFormat="1"/>
    <row r="110" s="112" customFormat="1"/>
    <row r="111" s="112" customFormat="1"/>
    <row r="112" s="112" customFormat="1"/>
    <row r="113" s="112" customFormat="1"/>
    <row r="114" s="112" customFormat="1"/>
    <row r="115" s="112" customFormat="1"/>
    <row r="116" s="112" customFormat="1"/>
    <row r="117" s="112" customFormat="1"/>
    <row r="118" s="112" customFormat="1"/>
    <row r="119" s="112" customFormat="1"/>
    <row r="120" s="112" customFormat="1"/>
    <row r="121" s="112" customFormat="1"/>
    <row r="122" s="112" customFormat="1"/>
    <row r="123" s="112" customFormat="1"/>
    <row r="124" s="112" customFormat="1"/>
    <row r="125" s="112" customFormat="1"/>
    <row r="126" s="112" customFormat="1"/>
    <row r="127" s="112" customFormat="1"/>
    <row r="12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112" customFormat="1"/>
    <row r="146" s="112" customFormat="1"/>
    <row r="147" s="112" customFormat="1"/>
    <row r="148" s="112" customFormat="1"/>
    <row r="149" s="112" customFormat="1"/>
    <row r="150" s="112" customFormat="1"/>
    <row r="151" s="112" customFormat="1"/>
    <row r="152" s="112" customFormat="1"/>
    <row r="153" s="112" customFormat="1"/>
    <row r="154" s="112" customFormat="1"/>
    <row r="155" s="112" customFormat="1"/>
    <row r="156" s="112" customFormat="1"/>
    <row r="157" s="112" customFormat="1"/>
    <row r="158" s="112" customFormat="1"/>
    <row r="159" s="112" customFormat="1"/>
    <row r="160" s="112" customFormat="1"/>
    <row r="161" s="112" customFormat="1"/>
    <row r="162" s="112" customFormat="1"/>
    <row r="163" s="112" customFormat="1"/>
    <row r="164" s="112" customFormat="1"/>
    <row r="165" s="112" customFormat="1"/>
    <row r="166" s="112" customFormat="1"/>
    <row r="167" s="112" customFormat="1"/>
    <row r="168" s="112" customFormat="1"/>
    <row r="169" s="112" customFormat="1"/>
    <row r="170" s="112" customFormat="1"/>
    <row r="171" s="112" customFormat="1"/>
    <row r="172" s="112" customFormat="1"/>
    <row r="173" s="112" customFormat="1"/>
    <row r="174" s="112" customFormat="1"/>
    <row r="175" s="112" customFormat="1"/>
    <row r="176" s="112" customFormat="1"/>
    <row r="177" s="112" customFormat="1"/>
    <row r="178" s="112" customFormat="1"/>
    <row r="179" s="112" customFormat="1"/>
    <row r="180" s="112" customFormat="1"/>
    <row r="181" s="112" customFormat="1"/>
    <row r="182" s="112" customFormat="1"/>
    <row r="183" s="112" customFormat="1"/>
    <row r="184" s="112" customFormat="1"/>
    <row r="185" s="112" customFormat="1"/>
    <row r="186" s="112" customFormat="1"/>
    <row r="187" s="112" customFormat="1"/>
    <row r="188" s="112" customFormat="1"/>
    <row r="189" s="112" customFormat="1"/>
    <row r="190" s="112" customFormat="1"/>
    <row r="191" s="112" customFormat="1"/>
    <row r="192" s="112" customFormat="1"/>
    <row r="193" s="112" customFormat="1"/>
    <row r="194" s="112" customFormat="1"/>
    <row r="195" s="112" customFormat="1"/>
    <row r="196" s="112" customFormat="1"/>
    <row r="197" s="112" customFormat="1"/>
    <row r="198" s="112" customFormat="1"/>
    <row r="199" s="112" customFormat="1"/>
    <row r="200" s="112" customFormat="1"/>
    <row r="201" s="112" customFormat="1"/>
    <row r="202" s="112" customFormat="1"/>
    <row r="203" s="112" customFormat="1"/>
    <row r="204" s="112" customFormat="1"/>
    <row r="205" s="112" customFormat="1"/>
    <row r="206" s="112" customFormat="1"/>
    <row r="207" s="112" customFormat="1"/>
    <row r="208" s="112" customFormat="1"/>
    <row r="209" s="112" customFormat="1"/>
    <row r="210" s="112" customFormat="1"/>
    <row r="211" s="112" customFormat="1"/>
    <row r="212" s="112" customFormat="1"/>
    <row r="213" s="112" customFormat="1"/>
    <row r="214" s="112" customFormat="1"/>
    <row r="215" s="112" customFormat="1"/>
    <row r="216" s="112" customFormat="1"/>
    <row r="217" s="112" customFormat="1"/>
    <row r="218" s="112" customFormat="1"/>
    <row r="219" s="112" customFormat="1"/>
    <row r="220" s="112" customFormat="1"/>
    <row r="221" s="112" customFormat="1"/>
    <row r="222" s="112" customFormat="1"/>
    <row r="223" s="112" customFormat="1"/>
    <row r="224" s="112" customFormat="1"/>
    <row r="225" s="112" customFormat="1"/>
    <row r="226" s="112" customFormat="1"/>
    <row r="227" s="112" customFormat="1"/>
    <row r="228" s="112" customFormat="1"/>
    <row r="229" s="112" customFormat="1"/>
    <row r="230" s="112" customFormat="1"/>
    <row r="231" s="112" customFormat="1"/>
    <row r="232" s="112" customFormat="1"/>
    <row r="233" s="112" customFormat="1"/>
    <row r="234" s="112" customFormat="1"/>
    <row r="235" s="112" customFormat="1"/>
    <row r="236" s="112" customFormat="1"/>
    <row r="237" s="112" customFormat="1"/>
    <row r="238" s="112" customFormat="1"/>
    <row r="239" s="112" customFormat="1"/>
    <row r="240" s="112" customFormat="1"/>
    <row r="241" s="112" customFormat="1"/>
    <row r="242" s="112" customFormat="1"/>
    <row r="243" s="112" customFormat="1"/>
    <row r="244" s="112" customFormat="1"/>
    <row r="245" s="112" customFormat="1"/>
    <row r="246" s="112" customFormat="1"/>
    <row r="247" s="112" customFormat="1"/>
    <row r="248" s="112" customFormat="1"/>
    <row r="249" s="112" customFormat="1"/>
    <row r="250" s="112" customFormat="1"/>
    <row r="251" s="112" customFormat="1"/>
    <row r="252" s="112" customFormat="1"/>
    <row r="253" s="112" customFormat="1"/>
    <row r="254" s="112" customFormat="1"/>
    <row r="255" s="112" customFormat="1"/>
    <row r="256" s="112" customFormat="1"/>
    <row r="257" s="112" customFormat="1"/>
    <row r="258" s="112" customFormat="1"/>
    <row r="259" s="112" customFormat="1"/>
    <row r="260" s="112" customFormat="1"/>
    <row r="261" s="112" customFormat="1"/>
    <row r="262" s="112" customFormat="1"/>
    <row r="263" s="112" customFormat="1"/>
    <row r="264" s="112" customFormat="1"/>
    <row r="265" s="112" customFormat="1"/>
    <row r="266" s="112" customFormat="1"/>
    <row r="267" s="112" customFormat="1"/>
    <row r="268" s="112" customFormat="1"/>
    <row r="269" s="112" customFormat="1"/>
    <row r="270" s="112" customFormat="1"/>
    <row r="271" s="112" customFormat="1"/>
    <row r="272" s="112" customFormat="1"/>
    <row r="273" s="112" customFormat="1"/>
    <row r="274" s="112" customFormat="1"/>
    <row r="275" s="112" customFormat="1"/>
    <row r="276" s="112" customFormat="1"/>
    <row r="277" s="112" customFormat="1"/>
    <row r="278" s="112" customFormat="1"/>
    <row r="279" s="112" customFormat="1"/>
    <row r="280" s="112" customFormat="1"/>
    <row r="281" s="112" customFormat="1"/>
    <row r="282" s="112" customFormat="1"/>
    <row r="283" s="112" customFormat="1"/>
    <row r="284" s="112" customFormat="1"/>
    <row r="285" s="112" customFormat="1"/>
    <row r="286" s="112" customFormat="1"/>
    <row r="287" s="112" customFormat="1"/>
    <row r="288" s="112" customFormat="1"/>
    <row r="289" s="112" customFormat="1"/>
    <row r="290" s="112" customFormat="1"/>
    <row r="291" s="112" customFormat="1"/>
    <row r="292" s="112" customFormat="1"/>
    <row r="293" s="112" customFormat="1"/>
    <row r="294" s="112" customFormat="1"/>
    <row r="295" s="112" customFormat="1"/>
    <row r="296" s="112" customFormat="1"/>
    <row r="297" s="112" customFormat="1"/>
    <row r="298" s="112" customFormat="1"/>
    <row r="299" s="112" customFormat="1"/>
    <row r="300" s="112" customFormat="1"/>
    <row r="301" s="112" customFormat="1"/>
    <row r="302" s="112" customFormat="1"/>
    <row r="303" s="112" customFormat="1"/>
    <row r="304" s="112" customFormat="1"/>
    <row r="305" s="112" customFormat="1"/>
    <row r="306" s="112" customFormat="1"/>
    <row r="307" s="112" customFormat="1"/>
    <row r="308" s="112" customFormat="1"/>
    <row r="309" s="112" customFormat="1"/>
    <row r="310" s="112" customFormat="1"/>
    <row r="311" s="112" customFormat="1"/>
    <row r="312" s="112" customFormat="1"/>
    <row r="313" s="112" customFormat="1"/>
    <row r="314" s="112" customFormat="1"/>
    <row r="315" s="112" customFormat="1"/>
    <row r="316" s="112" customFormat="1"/>
    <row r="317" s="112" customFormat="1"/>
    <row r="318" s="112" customFormat="1"/>
    <row r="319" s="112" customFormat="1"/>
    <row r="320" s="112" customFormat="1"/>
    <row r="321" s="112" customFormat="1"/>
    <row r="322" s="112" customFormat="1"/>
    <row r="323" s="112" customFormat="1"/>
    <row r="324" s="112" customFormat="1"/>
    <row r="325" s="112" customFormat="1"/>
    <row r="326" s="112" customFormat="1"/>
    <row r="327" s="112" customFormat="1"/>
    <row r="328" s="112" customFormat="1"/>
    <row r="329" s="112" customFormat="1"/>
    <row r="330" s="112" customFormat="1"/>
    <row r="331" s="112" customFormat="1"/>
    <row r="332" s="112" customFormat="1"/>
    <row r="333" s="112" customFormat="1"/>
    <row r="334" s="112" customFormat="1"/>
    <row r="335" s="112" customFormat="1"/>
    <row r="336" s="112" customFormat="1"/>
    <row r="337" s="112" customFormat="1"/>
    <row r="338" s="112" customFormat="1"/>
    <row r="339" s="112" customFormat="1"/>
    <row r="340" s="112" customFormat="1"/>
    <row r="341" s="112" customFormat="1"/>
    <row r="342" s="112" customFormat="1"/>
    <row r="343" s="112" customFormat="1"/>
    <row r="344" s="112" customFormat="1"/>
    <row r="345" s="112" customFormat="1"/>
    <row r="346" s="112" customFormat="1"/>
    <row r="347" s="112" customFormat="1"/>
    <row r="348" s="112" customFormat="1"/>
    <row r="349" s="112" customFormat="1"/>
    <row r="350" s="112" customFormat="1"/>
    <row r="351" s="112" customFormat="1"/>
    <row r="352" s="112" customFormat="1"/>
    <row r="353" s="112" customFormat="1"/>
    <row r="354" s="112" customFormat="1"/>
    <row r="355" s="112" customFormat="1"/>
    <row r="356" s="112" customFormat="1"/>
    <row r="357" s="112" customFormat="1"/>
    <row r="358" s="112" customFormat="1"/>
    <row r="359" s="112" customFormat="1"/>
    <row r="360" s="112" customFormat="1"/>
    <row r="361" s="112" customFormat="1"/>
    <row r="362" s="112" customFormat="1"/>
    <row r="363" s="112" customFormat="1"/>
    <row r="364" s="112" customFormat="1"/>
    <row r="365" s="112" customFormat="1"/>
    <row r="366" s="112" customFormat="1"/>
    <row r="367" s="112" customFormat="1"/>
    <row r="368" s="112" customFormat="1"/>
    <row r="369" s="112" customFormat="1"/>
    <row r="370" s="112" customFormat="1"/>
    <row r="371" s="112" customFormat="1"/>
    <row r="372" s="112" customFormat="1"/>
    <row r="373" s="112" customFormat="1"/>
    <row r="374" s="112" customFormat="1"/>
    <row r="375" s="112" customFormat="1"/>
    <row r="376" s="112" customFormat="1"/>
    <row r="377" s="112" customFormat="1"/>
    <row r="378" s="112" customFormat="1"/>
    <row r="379" s="112" customFormat="1"/>
    <row r="380" s="112" customFormat="1"/>
    <row r="381" s="112" customFormat="1"/>
    <row r="382" s="112" customFormat="1"/>
    <row r="383" s="112" customFormat="1"/>
    <row r="384" s="112" customFormat="1"/>
    <row r="385" s="112" customFormat="1"/>
    <row r="386" s="112" customFormat="1"/>
    <row r="387" s="112" customFormat="1"/>
    <row r="388" s="112" customFormat="1"/>
    <row r="389" s="112" customFormat="1"/>
    <row r="390" s="112" customFormat="1"/>
    <row r="391" s="112" customFormat="1"/>
    <row r="392" s="112" customFormat="1"/>
    <row r="393" s="112" customFormat="1"/>
    <row r="394" s="112" customFormat="1"/>
    <row r="395" s="112" customFormat="1"/>
    <row r="396" s="112" customFormat="1"/>
    <row r="397" s="112" customFormat="1"/>
    <row r="398" s="112" customFormat="1"/>
    <row r="399" s="112" customFormat="1"/>
    <row r="400" s="112" customFormat="1"/>
    <row r="401" s="112" customFormat="1"/>
    <row r="402" s="112" customFormat="1"/>
    <row r="403" s="112" customFormat="1"/>
    <row r="404" s="112" customFormat="1"/>
    <row r="405" s="112" customFormat="1"/>
    <row r="406" s="112" customFormat="1"/>
    <row r="407" s="112" customFormat="1"/>
    <row r="408" s="112" customFormat="1"/>
    <row r="409" s="112" customFormat="1"/>
    <row r="410" s="112" customFormat="1"/>
    <row r="411" s="112" customFormat="1"/>
    <row r="412" s="112" customFormat="1"/>
    <row r="413" s="112" customFormat="1"/>
    <row r="414" s="112" customFormat="1"/>
    <row r="415" s="112" customFormat="1"/>
    <row r="416" s="112" customFormat="1"/>
    <row r="417" s="112" customFormat="1"/>
    <row r="418" s="112" customFormat="1"/>
    <row r="419" s="112" customFormat="1"/>
    <row r="420" s="112" customFormat="1"/>
    <row r="421" s="112" customFormat="1"/>
    <row r="422" s="112" customFormat="1"/>
    <row r="423" s="112" customFormat="1"/>
    <row r="424" s="112" customFormat="1"/>
    <row r="425" s="112" customFormat="1"/>
    <row r="426" s="112" customFormat="1"/>
    <row r="427" s="112" customFormat="1"/>
    <row r="428" s="112" customFormat="1"/>
    <row r="429" s="112" customFormat="1"/>
    <row r="430" s="112" customFormat="1"/>
    <row r="431" s="112" customFormat="1"/>
    <row r="432" s="112" customFormat="1"/>
    <row r="433" s="112" customFormat="1"/>
    <row r="434" s="112" customFormat="1"/>
    <row r="435" s="112" customFormat="1"/>
    <row r="436" s="112" customFormat="1"/>
    <row r="437" s="112" customFormat="1"/>
    <row r="438" s="112" customFormat="1"/>
    <row r="439" s="112" customFormat="1"/>
    <row r="440" s="112" customFormat="1"/>
    <row r="441" s="112" customFormat="1"/>
    <row r="442" s="112" customFormat="1"/>
    <row r="443" s="112" customFormat="1"/>
    <row r="444" s="112" customFormat="1"/>
    <row r="445" s="112" customFormat="1"/>
    <row r="446" s="112" customFormat="1"/>
    <row r="447" s="112" customFormat="1"/>
    <row r="448" s="112" customFormat="1"/>
    <row r="449" s="112" customFormat="1"/>
    <row r="450" s="112" customFormat="1"/>
    <row r="451" s="112" customFormat="1"/>
    <row r="452" s="112" customFormat="1"/>
    <row r="453" s="112" customFormat="1"/>
    <row r="454" s="112" customFormat="1"/>
    <row r="455" s="112" customFormat="1"/>
    <row r="456" s="112" customFormat="1"/>
    <row r="457" s="112" customFormat="1"/>
    <row r="458" s="112" customFormat="1"/>
    <row r="459" s="112" customFormat="1"/>
    <row r="460" s="112" customFormat="1"/>
    <row r="461" s="112" customFormat="1"/>
    <row r="462" s="112" customFormat="1"/>
    <row r="463" s="112" customFormat="1"/>
    <row r="464" s="112" customFormat="1"/>
    <row r="465" s="112" customFormat="1"/>
    <row r="466" s="112" customFormat="1"/>
    <row r="467" s="112" customFormat="1"/>
    <row r="468" s="112" customFormat="1"/>
    <row r="469" s="112" customFormat="1"/>
    <row r="470" s="112" customFormat="1"/>
    <row r="471" s="112" customFormat="1"/>
    <row r="472" s="112" customFormat="1"/>
    <row r="473" s="112" customFormat="1"/>
    <row r="474" s="112" customFormat="1"/>
    <row r="475" s="112" customFormat="1"/>
    <row r="476" s="112" customFormat="1"/>
    <row r="477" s="112" customFormat="1"/>
    <row r="478" s="112" customFormat="1"/>
    <row r="479" s="112" customFormat="1"/>
    <row r="480" s="112" customFormat="1"/>
    <row r="481" s="112" customFormat="1"/>
    <row r="482" s="112" customFormat="1"/>
    <row r="483" s="112" customFormat="1"/>
    <row r="484" s="112" customFormat="1"/>
    <row r="485" s="112" customFormat="1"/>
    <row r="486" s="112" customFormat="1"/>
    <row r="487" s="112" customFormat="1"/>
    <row r="488" s="112" customFormat="1"/>
    <row r="489" s="112" customFormat="1"/>
    <row r="490" s="112" customFormat="1"/>
    <row r="491" s="112" customFormat="1"/>
    <row r="492" s="112" customFormat="1"/>
    <row r="493" s="112" customFormat="1"/>
    <row r="494" s="112" customFormat="1"/>
    <row r="495" s="112" customFormat="1"/>
    <row r="496" s="112" customFormat="1"/>
    <row r="497" s="112" customFormat="1"/>
    <row r="498" s="112" customFormat="1"/>
    <row r="499" s="112" customFormat="1"/>
    <row r="500" s="112" customFormat="1"/>
    <row r="501" s="112" customFormat="1"/>
    <row r="502" s="112" customFormat="1"/>
    <row r="503" s="112" customFormat="1"/>
    <row r="504" s="112" customFormat="1"/>
    <row r="505" s="112" customFormat="1"/>
    <row r="506" s="112" customFormat="1"/>
    <row r="507" s="112" customFormat="1"/>
    <row r="508" s="112" customFormat="1"/>
    <row r="509" s="112" customFormat="1"/>
    <row r="510" s="112" customFormat="1"/>
    <row r="511" s="112" customFormat="1"/>
    <row r="512" s="112" customFormat="1"/>
    <row r="513" s="112" customFormat="1"/>
    <row r="514" s="112" customFormat="1"/>
    <row r="515" s="112" customFormat="1"/>
    <row r="516" s="112" customFormat="1"/>
    <row r="517" s="112" customFormat="1"/>
    <row r="518" s="112" customFormat="1"/>
    <row r="519" s="112" customFormat="1"/>
    <row r="520" s="112" customFormat="1"/>
    <row r="521" s="112" customFormat="1"/>
    <row r="522" s="112" customFormat="1"/>
    <row r="523" s="112" customFormat="1"/>
    <row r="524" s="112" customFormat="1"/>
    <row r="525" s="112" customFormat="1"/>
    <row r="526" s="112" customFormat="1"/>
    <row r="527" s="112" customFormat="1"/>
    <row r="528" s="112" customFormat="1"/>
    <row r="529" s="112" customFormat="1"/>
    <row r="530" s="112" customFormat="1"/>
    <row r="531" s="112" customFormat="1"/>
    <row r="532" s="112" customFormat="1"/>
    <row r="533" s="112" customFormat="1"/>
    <row r="534" s="112" customFormat="1"/>
    <row r="535" s="112" customFormat="1"/>
    <row r="536" s="112" customFormat="1"/>
    <row r="537" s="112" customFormat="1"/>
    <row r="538" s="112" customFormat="1"/>
    <row r="539" s="112" customFormat="1"/>
    <row r="540" s="112" customFormat="1"/>
    <row r="541" s="112" customFormat="1"/>
    <row r="542" s="112" customFormat="1"/>
    <row r="543" s="112" customFormat="1"/>
    <row r="544" s="112" customFormat="1"/>
    <row r="545" s="112" customFormat="1"/>
    <row r="546" s="112" customFormat="1"/>
    <row r="547" s="112" customFormat="1"/>
    <row r="548" s="112" customFormat="1"/>
    <row r="549" s="112" customFormat="1"/>
    <row r="550" s="112" customFormat="1"/>
    <row r="551" s="112" customFormat="1"/>
    <row r="552" s="112" customFormat="1"/>
    <row r="553" s="112" customFormat="1"/>
    <row r="554" s="112" customFormat="1"/>
    <row r="555" s="112" customFormat="1"/>
    <row r="556" s="112" customFormat="1"/>
    <row r="557" s="112" customFormat="1"/>
    <row r="558" s="112" customFormat="1"/>
    <row r="559" s="112" customFormat="1"/>
    <row r="560" s="112" customFormat="1"/>
    <row r="561" s="112" customFormat="1"/>
    <row r="562" s="112" customFormat="1"/>
    <row r="563" s="112" customFormat="1"/>
    <row r="564" s="112" customFormat="1"/>
    <row r="565" s="112" customFormat="1"/>
    <row r="566" s="112" customFormat="1"/>
    <row r="567" s="112" customFormat="1"/>
    <row r="568" s="112" customFormat="1"/>
    <row r="569" s="112" customFormat="1"/>
    <row r="570" s="112" customFormat="1"/>
    <row r="571" s="112" customFormat="1"/>
    <row r="572" s="112" customFormat="1"/>
    <row r="573" s="112" customFormat="1"/>
    <row r="574" s="112" customFormat="1"/>
    <row r="575" s="112" customFormat="1"/>
    <row r="576" s="112" customFormat="1"/>
    <row r="577" s="112" customFormat="1"/>
    <row r="578" s="112" customFormat="1"/>
    <row r="579" s="112" customFormat="1"/>
    <row r="580" s="112" customFormat="1"/>
    <row r="581" s="112" customFormat="1"/>
    <row r="582" s="112" customFormat="1"/>
    <row r="583" s="112" customFormat="1"/>
    <row r="584" s="112" customFormat="1"/>
    <row r="585" s="112" customFormat="1"/>
    <row r="586" s="112" customFormat="1"/>
    <row r="587" s="112" customFormat="1"/>
    <row r="588" s="112" customFormat="1"/>
    <row r="589" s="112" customFormat="1"/>
    <row r="590" s="112" customFormat="1"/>
    <row r="591" s="112" customFormat="1"/>
    <row r="592" s="112" customFormat="1"/>
    <row r="593" s="112" customFormat="1"/>
    <row r="594" s="112" customFormat="1"/>
    <row r="595" s="112" customFormat="1"/>
    <row r="596" s="112" customFormat="1"/>
    <row r="597" s="112" customFormat="1"/>
    <row r="598" s="112" customFormat="1"/>
    <row r="599" s="112" customFormat="1"/>
    <row r="600" s="112" customFormat="1"/>
    <row r="601" s="112" customFormat="1"/>
    <row r="602" s="112" customFormat="1"/>
    <row r="603" s="112" customFormat="1"/>
    <row r="604" s="112" customFormat="1"/>
    <row r="605" s="112" customFormat="1"/>
    <row r="606" s="112" customFormat="1"/>
    <row r="607" s="112" customFormat="1"/>
    <row r="608" s="112" customFormat="1"/>
    <row r="609" s="112" customFormat="1"/>
    <row r="610" s="112" customFormat="1"/>
    <row r="611" s="112" customFormat="1"/>
    <row r="612" s="112" customFormat="1"/>
    <row r="613" s="112" customFormat="1"/>
    <row r="614" s="112" customFormat="1"/>
    <row r="615" s="112" customFormat="1"/>
    <row r="616" s="112" customFormat="1"/>
    <row r="617" s="112" customFormat="1"/>
    <row r="618" s="112" customFormat="1"/>
    <row r="619" s="112" customFormat="1"/>
    <row r="620" s="112" customFormat="1"/>
    <row r="621" s="112" customFormat="1"/>
    <row r="622" s="112" customFormat="1"/>
    <row r="623" s="112" customFormat="1"/>
    <row r="624" s="112" customFormat="1"/>
    <row r="625" s="112" customFormat="1"/>
    <row r="626" s="112" customFormat="1"/>
    <row r="627" s="112" customFormat="1"/>
    <row r="628" s="112" customFormat="1"/>
    <row r="629" s="112" customFormat="1"/>
    <row r="630" s="112" customFormat="1"/>
    <row r="631" s="112" customFormat="1"/>
    <row r="632" s="112" customFormat="1"/>
    <row r="633" s="112" customFormat="1"/>
    <row r="634" s="112" customFormat="1"/>
    <row r="635" s="112" customFormat="1"/>
    <row r="636" s="112" customFormat="1"/>
    <row r="637" s="112" customFormat="1"/>
    <row r="638" s="112" customFormat="1"/>
    <row r="639" s="112" customFormat="1"/>
    <row r="640" s="112" customFormat="1"/>
    <row r="641" s="112" customFormat="1"/>
    <row r="642" s="112" customFormat="1"/>
    <row r="643" s="112" customFormat="1"/>
    <row r="644" s="112" customFormat="1"/>
    <row r="645" s="112" customFormat="1"/>
    <row r="646" s="112" customFormat="1"/>
    <row r="647" s="112" customFormat="1"/>
    <row r="648" s="112" customFormat="1"/>
    <row r="649" s="112" customFormat="1"/>
    <row r="650" s="112" customFormat="1"/>
    <row r="651" s="112" customFormat="1"/>
    <row r="652" s="112" customFormat="1"/>
    <row r="653" s="112" customFormat="1"/>
    <row r="654" s="112" customFormat="1"/>
    <row r="655" s="112" customFormat="1"/>
    <row r="656" s="112" customFormat="1"/>
    <row r="657" s="112" customFormat="1"/>
    <row r="658" s="112" customFormat="1"/>
    <row r="659" s="112" customFormat="1"/>
    <row r="660" s="112" customFormat="1"/>
    <row r="661" s="112" customFormat="1"/>
    <row r="662" s="112" customFormat="1"/>
    <row r="663" s="112" customFormat="1"/>
    <row r="664" s="112" customFormat="1"/>
    <row r="665" s="112" customFormat="1"/>
    <row r="666" s="112" customFormat="1"/>
    <row r="667" s="112" customFormat="1"/>
    <row r="668" s="112" customFormat="1"/>
    <row r="669" s="112" customFormat="1"/>
    <row r="670" s="112" customFormat="1"/>
    <row r="671" s="112" customFormat="1"/>
    <row r="672" s="112" customFormat="1"/>
    <row r="673" s="112" customFormat="1"/>
    <row r="674" s="112" customFormat="1"/>
    <row r="675" s="112" customFormat="1"/>
    <row r="676" s="112" customFormat="1"/>
    <row r="677" s="112" customFormat="1"/>
    <row r="678" s="112" customFormat="1"/>
    <row r="679" s="112" customFormat="1"/>
    <row r="680" s="112" customFormat="1"/>
    <row r="681" s="112" customFormat="1"/>
    <row r="682" s="112" customFormat="1"/>
    <row r="683" s="112" customFormat="1"/>
    <row r="684" s="112" customFormat="1"/>
    <row r="685" s="112" customFormat="1"/>
    <row r="686" s="112" customFormat="1"/>
    <row r="687" s="112" customFormat="1"/>
    <row r="688" s="112" customFormat="1"/>
    <row r="689" s="112" customFormat="1"/>
    <row r="690" s="112" customFormat="1"/>
    <row r="691" s="112" customFormat="1"/>
    <row r="692" s="112" customFormat="1"/>
    <row r="693" s="112" customFormat="1"/>
    <row r="694" s="112" customFormat="1"/>
    <row r="695" s="112" customFormat="1"/>
    <row r="696" s="112" customFormat="1"/>
    <row r="697" s="112" customFormat="1"/>
    <row r="698" s="112" customFormat="1"/>
    <row r="699" s="112" customFormat="1"/>
    <row r="700" s="112" customFormat="1"/>
    <row r="701" s="112" customFormat="1"/>
    <row r="702" s="112" customFormat="1"/>
    <row r="703" s="112" customFormat="1"/>
    <row r="704" s="112" customFormat="1"/>
    <row r="705" s="112" customFormat="1"/>
    <row r="706" s="112" customFormat="1"/>
    <row r="707" s="112" customFormat="1"/>
    <row r="708" s="112" customFormat="1"/>
    <row r="709" s="112" customFormat="1"/>
    <row r="710" s="112" customFormat="1"/>
    <row r="711" s="112" customFormat="1"/>
    <row r="712" s="112" customFormat="1"/>
    <row r="713" s="112" customFormat="1"/>
    <row r="714" s="112" customFormat="1"/>
    <row r="715" s="112" customFormat="1"/>
    <row r="716" s="112" customFormat="1"/>
    <row r="717" s="112" customFormat="1"/>
    <row r="718" s="112" customFormat="1"/>
    <row r="719" s="112" customFormat="1"/>
    <row r="720" s="112" customFormat="1"/>
    <row r="721" s="112" customFormat="1"/>
    <row r="722" s="112" customFormat="1"/>
    <row r="723" s="112" customFormat="1"/>
    <row r="724" s="112" customFormat="1"/>
    <row r="725" s="112" customFormat="1"/>
    <row r="726" s="112" customFormat="1"/>
    <row r="727" s="112" customFormat="1"/>
    <row r="728" s="112" customFormat="1"/>
    <row r="729" s="112" customFormat="1"/>
    <row r="730" s="112" customFormat="1"/>
    <row r="731" s="112" customFormat="1"/>
    <row r="732" s="112" customFormat="1"/>
    <row r="733" s="112" customFormat="1"/>
    <row r="734" s="112" customFormat="1"/>
    <row r="735" s="112" customFormat="1"/>
    <row r="736" s="112" customFormat="1"/>
    <row r="737" s="112" customFormat="1"/>
    <row r="738" s="112" customFormat="1"/>
    <row r="739" s="112" customFormat="1"/>
    <row r="740" s="112" customFormat="1"/>
    <row r="741" s="112" customFormat="1"/>
    <row r="742" s="112" customFormat="1"/>
    <row r="743" s="112" customFormat="1"/>
    <row r="744" s="112" customFormat="1"/>
    <row r="745" s="112" customFormat="1"/>
    <row r="746" s="112" customFormat="1"/>
    <row r="747" s="112" customFormat="1"/>
    <row r="748" s="112" customFormat="1"/>
    <row r="749" s="112" customFormat="1"/>
    <row r="750" s="112" customFormat="1"/>
    <row r="751" s="112" customFormat="1"/>
    <row r="752" s="112" customFormat="1"/>
    <row r="753" s="112" customFormat="1"/>
    <row r="754" s="112" customFormat="1"/>
    <row r="755" s="112" customFormat="1"/>
    <row r="756" s="112" customFormat="1"/>
    <row r="757" s="112" customFormat="1"/>
    <row r="758" s="112" customFormat="1"/>
    <row r="759" s="112" customFormat="1"/>
    <row r="760" s="112" customFormat="1"/>
    <row r="761" s="112" customFormat="1"/>
    <row r="762" s="112" customFormat="1"/>
    <row r="763" s="112" customFormat="1"/>
    <row r="764" s="112" customFormat="1"/>
    <row r="765" s="112" customFormat="1"/>
    <row r="766" s="112" customFormat="1"/>
    <row r="767" s="112" customFormat="1"/>
    <row r="768" s="112" customFormat="1"/>
    <row r="769" s="112" customFormat="1"/>
    <row r="770" s="112" customFormat="1"/>
    <row r="771" s="112" customFormat="1"/>
    <row r="772" s="112" customFormat="1"/>
    <row r="773" s="112" customFormat="1"/>
    <row r="774" s="112" customFormat="1"/>
    <row r="775" s="112" customFormat="1"/>
    <row r="776" s="112" customFormat="1"/>
    <row r="777" s="112" customFormat="1"/>
    <row r="778" s="112" customFormat="1"/>
    <row r="779" s="112" customFormat="1"/>
    <row r="780" s="112" customFormat="1"/>
    <row r="781" s="112" customFormat="1"/>
    <row r="782" s="112" customFormat="1"/>
    <row r="783" s="112" customFormat="1"/>
    <row r="784" s="112" customFormat="1"/>
    <row r="785" s="112" customFormat="1"/>
    <row r="786" s="112" customFormat="1"/>
    <row r="787" s="112" customFormat="1"/>
    <row r="788" s="112" customFormat="1"/>
    <row r="789" s="112" customFormat="1"/>
    <row r="790" s="112" customFormat="1"/>
    <row r="791" s="112" customFormat="1"/>
    <row r="792" s="112" customFormat="1"/>
    <row r="793" s="112" customFormat="1"/>
    <row r="794" s="112" customFormat="1"/>
    <row r="795" s="112" customFormat="1"/>
    <row r="796" s="112" customFormat="1"/>
    <row r="797" s="112" customFormat="1"/>
    <row r="798" s="112" customFormat="1"/>
    <row r="799" s="112" customFormat="1"/>
    <row r="800" s="112" customFormat="1"/>
    <row r="801" s="112" customFormat="1"/>
    <row r="802" s="112" customFormat="1"/>
    <row r="803" s="112" customFormat="1"/>
    <row r="804" s="112" customFormat="1"/>
    <row r="805" s="112" customFormat="1"/>
    <row r="806" s="112" customFormat="1"/>
    <row r="807" s="112" customFormat="1"/>
    <row r="808" s="112" customFormat="1"/>
    <row r="809" s="112" customFormat="1"/>
    <row r="810" s="112" customFormat="1"/>
    <row r="811" s="112" customFormat="1"/>
    <row r="812" s="112" customFormat="1"/>
    <row r="813" s="112" customFormat="1"/>
    <row r="814" s="112" customFormat="1"/>
    <row r="815" s="112" customFormat="1"/>
    <row r="816" s="112" customFormat="1"/>
    <row r="817" s="112" customFormat="1"/>
    <row r="818" s="112" customFormat="1"/>
    <row r="819" s="112" customFormat="1"/>
    <row r="820" s="112" customFormat="1"/>
    <row r="821" s="112" customFormat="1"/>
    <row r="822" s="112" customFormat="1"/>
    <row r="823" s="112" customFormat="1"/>
    <row r="824" s="112" customFormat="1"/>
    <row r="825" s="112" customFormat="1"/>
    <row r="826" s="112" customFormat="1"/>
    <row r="827" s="112" customFormat="1"/>
    <row r="828" s="112" customFormat="1"/>
    <row r="829" s="112" customFormat="1"/>
    <row r="830" s="112" customFormat="1"/>
    <row r="831" s="112" customFormat="1"/>
    <row r="832" s="112" customFormat="1"/>
    <row r="833" s="112" customFormat="1"/>
    <row r="834" s="112" customFormat="1"/>
    <row r="835" s="112" customFormat="1"/>
    <row r="836" s="112" customFormat="1"/>
    <row r="837" s="112" customFormat="1"/>
    <row r="838" s="112" customFormat="1"/>
    <row r="839" s="112" customFormat="1"/>
    <row r="840" s="112" customFormat="1"/>
    <row r="841" s="112" customFormat="1"/>
    <row r="842" s="112" customFormat="1"/>
    <row r="843" s="112" customFormat="1"/>
    <row r="844" s="112" customFormat="1"/>
    <row r="845" s="112" customFormat="1"/>
    <row r="846" s="112" customFormat="1"/>
    <row r="847" s="112" customFormat="1"/>
    <row r="848" s="112" customFormat="1"/>
    <row r="849" s="112" customFormat="1"/>
    <row r="850" s="112" customFormat="1"/>
    <row r="851" s="112" customFormat="1"/>
    <row r="852" s="112" customFormat="1"/>
    <row r="853" s="112" customFormat="1"/>
    <row r="854" s="112" customFormat="1"/>
    <row r="855" s="112" customFormat="1"/>
    <row r="856" s="112" customFormat="1"/>
    <row r="857" s="112" customFormat="1"/>
    <row r="858" s="112" customFormat="1"/>
    <row r="859" s="112" customFormat="1"/>
    <row r="860" s="112" customFormat="1"/>
    <row r="861" s="112" customFormat="1"/>
    <row r="862" s="112" customFormat="1"/>
    <row r="863" s="112" customFormat="1"/>
    <row r="864" s="112" customFormat="1"/>
    <row r="865" s="112" customFormat="1"/>
    <row r="866" s="112" customFormat="1"/>
    <row r="867" s="112" customFormat="1"/>
    <row r="868" s="112" customFormat="1"/>
    <row r="869" s="112" customFormat="1"/>
    <row r="870" s="112" customFormat="1"/>
    <row r="871" s="112" customFormat="1"/>
    <row r="872" s="112" customFormat="1"/>
    <row r="873" s="112" customFormat="1"/>
    <row r="874" s="112" customFormat="1"/>
    <row r="875" s="112" customFormat="1"/>
    <row r="876" s="112" customFormat="1"/>
    <row r="877" s="112" customFormat="1"/>
    <row r="878" s="112" customFormat="1"/>
    <row r="879" s="112" customFormat="1"/>
    <row r="880" s="112" customFormat="1"/>
    <row r="881" s="112" customFormat="1"/>
    <row r="882" s="112" customFormat="1"/>
    <row r="883" s="112" customFormat="1"/>
    <row r="884" s="112" customFormat="1"/>
    <row r="885" s="112" customFormat="1"/>
    <row r="886" s="112" customFormat="1"/>
    <row r="887" s="112" customFormat="1"/>
    <row r="888" s="112" customFormat="1"/>
    <row r="889" s="112" customFormat="1"/>
    <row r="890" s="112" customFormat="1"/>
    <row r="891" s="112" customFormat="1"/>
    <row r="892" s="112" customFormat="1"/>
    <row r="893" s="112" customFormat="1"/>
    <row r="894" s="112" customFormat="1"/>
    <row r="895" s="112" customFormat="1"/>
    <row r="896" s="112" customFormat="1"/>
    <row r="897" s="112" customFormat="1"/>
    <row r="898" s="112" customFormat="1"/>
    <row r="899" s="112" customFormat="1"/>
    <row r="900" s="112" customFormat="1"/>
    <row r="901" s="112" customFormat="1"/>
    <row r="902" s="112" customFormat="1"/>
    <row r="903" s="112" customFormat="1"/>
    <row r="904" s="112" customFormat="1"/>
    <row r="905" s="112" customFormat="1"/>
    <row r="906" s="112" customFormat="1"/>
    <row r="907" s="112" customFormat="1"/>
  </sheetData>
  <sheetProtection algorithmName="SHA-512" hashValue="Uu2I1srcIU2Bsl8B21kbm8ex/RNHf7GVMJK6EM655VjWtI907djvzhKnzXBTULGKL3ulHuiT1mJSsJ1FbZsZlA==" saltValue="BmLJ8AWma7rsF2ju51E2UA==" spinCount="100000" sheet="1" objects="1" scenarios="1"/>
  <protectedRanges>
    <protectedRange sqref="D8:G13" name="Bidder Details"/>
  </protectedRanges>
  <mergeCells count="6">
    <mergeCell ref="F59:G64"/>
    <mergeCell ref="A46:D48"/>
    <mergeCell ref="D9:E9"/>
    <mergeCell ref="D10:E10"/>
    <mergeCell ref="D11:E11"/>
    <mergeCell ref="D12:E12"/>
  </mergeCells>
  <pageMargins left="0.7" right="0.7" top="0.75" bottom="0.75" header="0.3" footer="0.3"/>
  <pageSetup orientation="portrait" r:id="rId1"/>
  <drawing r:id="rId2"/>
  <legacyDrawing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05FFDE06F11246A478AF0707566B30" ma:contentTypeVersion="17" ma:contentTypeDescription="Create a new document." ma:contentTypeScope="" ma:versionID="40405df6fa50dcef2722f51ef110369b">
  <xsd:schema xmlns:xsd="http://www.w3.org/2001/XMLSchema" xmlns:xs="http://www.w3.org/2001/XMLSchema" xmlns:p="http://schemas.microsoft.com/office/2006/metadata/properties" xmlns:ns2="d29404d5-25c1-4bef-abac-339be78a8bca" xmlns:ns3="c8b7aff6-4c05-4ddc-8946-16e0f968c2bd" targetNamespace="http://schemas.microsoft.com/office/2006/metadata/properties" ma:root="true" ma:fieldsID="1c05bfa15d00520fd4b86c1c339b6863" ns2:_="" ns3:_="">
    <xsd:import namespace="d29404d5-25c1-4bef-abac-339be78a8bca"/>
    <xsd:import namespace="c8b7aff6-4c05-4ddc-8946-16e0f968c2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404d5-25c1-4bef-abac-339be78a8b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75e3172-195a-459f-8a62-94b19b1af67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8b7aff6-4c05-4ddc-8946-16e0f968c2b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431e15e-baa1-4e81-90bd-37c18d6c561b}" ma:internalName="TaxCatchAll" ma:showField="CatchAllData" ma:web="c8b7aff6-4c05-4ddc-8946-16e0f968c2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404d5-25c1-4bef-abac-339be78a8bca">
      <Terms xmlns="http://schemas.microsoft.com/office/infopath/2007/PartnerControls"/>
    </lcf76f155ced4ddcb4097134ff3c332f>
    <TaxCatchAll xmlns="c8b7aff6-4c05-4ddc-8946-16e0f968c2bd" xsi:nil="true"/>
  </documentManagement>
</p:properties>
</file>

<file path=customXml/itemProps1.xml><?xml version="1.0" encoding="utf-8"?>
<ds:datastoreItem xmlns:ds="http://schemas.openxmlformats.org/officeDocument/2006/customXml" ds:itemID="{688826A0-146E-4FEA-9DC2-7AEFE8112EF2}"/>
</file>

<file path=customXml/itemProps2.xml><?xml version="1.0" encoding="utf-8"?>
<ds:datastoreItem xmlns:ds="http://schemas.openxmlformats.org/officeDocument/2006/customXml" ds:itemID="{2F7B3142-2973-4ECF-BBA5-4BFC97E7138D}"/>
</file>

<file path=customXml/itemProps3.xml><?xml version="1.0" encoding="utf-8"?>
<ds:datastoreItem xmlns:ds="http://schemas.openxmlformats.org/officeDocument/2006/customXml" ds:itemID="{0CE746DE-2ABD-46C4-8425-D0CF40A277B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Pricing Response</vt:lpstr>
      <vt:lpstr>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2026-03-02T19:40:05Z</dcterms:created>
  <dcterms:modified xsi:type="dcterms:W3CDTF">2026-03-02T19:43:07Z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0x010100A805FFDE06F11246A478AF0707566B30</vt:lpwstr>
  </property>
</Properties>
</file>