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Legal\Word documents\Tendrau\2025-2026\BSM Replacement\2. Gwahoddiad i dendr  FINAL DOCS\"/>
    </mc:Choice>
  </mc:AlternateContent>
  <xr:revisionPtr revIDLastSave="0" documentId="8_{40C9936A-2319-4D8B-ADD0-8960585A8B1D}" xr6:coauthVersionLast="47" xr6:coauthVersionMax="47" xr10:uidLastSave="{00000000-0000-0000-0000-000000000000}"/>
  <workbookProtection workbookAlgorithmName="SHA-512" workbookHashValue="9cCtiA+QF+Xn5dECfTp0rIOjb7KKzjKUa3GD6hlfkcpwHwJasThNdA8h83ZPtdWkTkcdT7+HBb2eDPscXh0DCA==" workbookSaltValue="QQB6bMdzFNsGU7fjFJL1Bw==" workbookSpinCount="100000" lockStructure="1"/>
  <bookViews>
    <workbookView xWindow="-120" yWindow="-120" windowWidth="29040" windowHeight="15720" xr2:uid="{00000000-000D-0000-FFFF-FFFF00000000}"/>
  </bookViews>
  <sheets>
    <sheet name="Instructions" sheetId="1" r:id="rId1"/>
    <sheet name="Questions" sheetId="5" r:id="rId2"/>
    <sheet name="NFRs" sheetId="4" r:id="rId3"/>
    <sheet name="Weightings" sheetId="3" r:id="rId4"/>
    <sheet name="Lists" sheetId="6" state="hidden" r:id="rId5"/>
  </sheets>
  <definedNames>
    <definedName name="_xlnm._FilterDatabase" localSheetId="2" hidden="1">NFRs!$A$1:$G$40</definedName>
    <definedName name="_xlnm._FilterDatabase" localSheetId="1" hidden="1">Questions!$A$1:$I$182</definedName>
    <definedName name="Roadmap_MAY">Weightings!$H$2:$H$2</definedName>
    <definedName name="Roadmap_SHALL">Weightings!$D$2:$D$4</definedName>
    <definedName name="Roadmap_SHOULD">Weightings!$G$2:$G$3</definedName>
  </definedNames>
  <calcPr calcId="191028"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1" i="5" l="1"/>
  <c r="I180" i="5"/>
  <c r="I178" i="5"/>
  <c r="I177" i="5"/>
  <c r="I176" i="5"/>
  <c r="I175" i="5"/>
  <c r="I174" i="5"/>
  <c r="I173" i="5"/>
  <c r="I172" i="5"/>
  <c r="I171" i="5"/>
  <c r="I170" i="5"/>
  <c r="I169" i="5"/>
  <c r="I168" i="5"/>
  <c r="I164" i="5"/>
  <c r="K164" i="5" s="1"/>
  <c r="I163" i="5"/>
  <c r="I162" i="5"/>
  <c r="I161" i="5"/>
  <c r="I160" i="5"/>
  <c r="I159" i="5"/>
  <c r="I158" i="5"/>
  <c r="I157" i="5"/>
  <c r="I156" i="5"/>
  <c r="I155" i="5"/>
  <c r="I154" i="5"/>
  <c r="I153" i="5"/>
  <c r="I152" i="5"/>
  <c r="I151" i="5"/>
  <c r="I150" i="5"/>
  <c r="K150" i="5" s="1"/>
  <c r="I149" i="5"/>
  <c r="I148" i="5"/>
  <c r="I147" i="5"/>
  <c r="I146" i="5"/>
  <c r="I145" i="5"/>
  <c r="I144" i="5"/>
  <c r="I142" i="5"/>
  <c r="I141" i="5"/>
  <c r="I140" i="5"/>
  <c r="I139" i="5"/>
  <c r="I138" i="5"/>
  <c r="I137" i="5"/>
  <c r="I136" i="5"/>
  <c r="K136" i="5" s="1"/>
  <c r="I135" i="5"/>
  <c r="K135" i="5" s="1"/>
  <c r="I134" i="5"/>
  <c r="I133" i="5"/>
  <c r="I132" i="5"/>
  <c r="I131" i="5"/>
  <c r="I130" i="5"/>
  <c r="I128" i="5"/>
  <c r="I127" i="5"/>
  <c r="I126" i="5"/>
  <c r="I125" i="5"/>
  <c r="I124" i="5"/>
  <c r="I123" i="5"/>
  <c r="I122" i="5"/>
  <c r="I120" i="5"/>
  <c r="K120" i="5" s="1"/>
  <c r="I118" i="5"/>
  <c r="K118" i="5" s="1"/>
  <c r="I117" i="5"/>
  <c r="I116" i="5"/>
  <c r="I115" i="5"/>
  <c r="I114" i="5"/>
  <c r="I113" i="5"/>
  <c r="I112" i="5"/>
  <c r="I111" i="5"/>
  <c r="I110" i="5"/>
  <c r="I109" i="5"/>
  <c r="I105" i="5"/>
  <c r="I104" i="5"/>
  <c r="I103" i="5"/>
  <c r="I100" i="5"/>
  <c r="I99" i="5"/>
  <c r="K99" i="5" s="1"/>
  <c r="I98" i="5"/>
  <c r="I97" i="5"/>
  <c r="I96" i="5"/>
  <c r="I95" i="5"/>
  <c r="I94" i="5"/>
  <c r="I93" i="5"/>
  <c r="I92" i="5"/>
  <c r="I91" i="5"/>
  <c r="K91" i="5" s="1"/>
  <c r="I90" i="5"/>
  <c r="I89" i="5"/>
  <c r="I88" i="5"/>
  <c r="I87" i="5"/>
  <c r="I86" i="5"/>
  <c r="I85" i="5"/>
  <c r="K85" i="5" s="1"/>
  <c r="I84" i="5"/>
  <c r="I83" i="5"/>
  <c r="I82" i="5"/>
  <c r="I81" i="5"/>
  <c r="I80" i="5"/>
  <c r="I79" i="5"/>
  <c r="I78" i="5"/>
  <c r="I77" i="5"/>
  <c r="K77" i="5" s="1"/>
  <c r="I76" i="5"/>
  <c r="I75" i="5"/>
  <c r="I74" i="5"/>
  <c r="I73" i="5"/>
  <c r="I72" i="5"/>
  <c r="I71" i="5"/>
  <c r="K71" i="5" s="1"/>
  <c r="I70" i="5"/>
  <c r="I69" i="5"/>
  <c r="I68" i="5"/>
  <c r="I67" i="5"/>
  <c r="I66" i="5"/>
  <c r="I65" i="5"/>
  <c r="I64" i="5"/>
  <c r="I63" i="5"/>
  <c r="K63" i="5" s="1"/>
  <c r="I62" i="5"/>
  <c r="I61" i="5"/>
  <c r="I60" i="5"/>
  <c r="I59" i="5"/>
  <c r="I58" i="5"/>
  <c r="I57" i="5"/>
  <c r="K57" i="5" s="1"/>
  <c r="I56" i="5"/>
  <c r="I55" i="5"/>
  <c r="I54" i="5"/>
  <c r="I53" i="5"/>
  <c r="I52" i="5"/>
  <c r="I51" i="5"/>
  <c r="I50" i="5"/>
  <c r="I49" i="5"/>
  <c r="K49" i="5" s="1"/>
  <c r="I48" i="5"/>
  <c r="I47" i="5"/>
  <c r="I46" i="5"/>
  <c r="I45" i="5"/>
  <c r="I44" i="5"/>
  <c r="I43" i="5"/>
  <c r="I42" i="5"/>
  <c r="I41" i="5"/>
  <c r="I40" i="5"/>
  <c r="I39" i="5"/>
  <c r="I38" i="5"/>
  <c r="I37" i="5"/>
  <c r="I36" i="5"/>
  <c r="I35" i="5"/>
  <c r="K35" i="5" s="1"/>
  <c r="I34" i="5"/>
  <c r="I33" i="5"/>
  <c r="I32" i="5"/>
  <c r="I31" i="5"/>
  <c r="I30" i="5"/>
  <c r="I29" i="5"/>
  <c r="I28" i="5"/>
  <c r="I27" i="5"/>
  <c r="I26" i="5"/>
  <c r="I25" i="5"/>
  <c r="I24" i="5"/>
  <c r="I23" i="5"/>
  <c r="I22" i="5"/>
  <c r="I21" i="5"/>
  <c r="K21" i="5" s="1"/>
  <c r="I20" i="5"/>
  <c r="I19" i="5"/>
  <c r="I18" i="5"/>
  <c r="I17" i="5"/>
  <c r="I16" i="5"/>
  <c r="I15" i="5"/>
  <c r="K15" i="5" s="1"/>
  <c r="I14" i="5"/>
  <c r="I13" i="5"/>
  <c r="I12" i="5"/>
  <c r="I11" i="5"/>
  <c r="I10" i="5"/>
  <c r="I9" i="5"/>
  <c r="I8" i="5"/>
  <c r="I7" i="5"/>
  <c r="K7" i="5" s="1"/>
  <c r="I6" i="5"/>
  <c r="I5" i="5"/>
  <c r="I4" i="5"/>
  <c r="I3" i="5"/>
  <c r="I2" i="5"/>
  <c r="J181" i="5"/>
  <c r="K181" i="5" s="1"/>
  <c r="J180" i="5"/>
  <c r="J179" i="5"/>
  <c r="J178" i="5"/>
  <c r="J177" i="5"/>
  <c r="J176" i="5"/>
  <c r="J175" i="5"/>
  <c r="J174" i="5"/>
  <c r="L174" i="5" s="1"/>
  <c r="J173" i="5"/>
  <c r="K173" i="5" s="1"/>
  <c r="J172" i="5"/>
  <c r="J171" i="5"/>
  <c r="K171" i="5" s="1"/>
  <c r="J170" i="5"/>
  <c r="K170" i="5" s="1"/>
  <c r="J169" i="5"/>
  <c r="K169" i="5" s="1"/>
  <c r="J168" i="5"/>
  <c r="K168" i="5" s="1"/>
  <c r="J167" i="5"/>
  <c r="K167" i="5" s="1"/>
  <c r="J166" i="5"/>
  <c r="J165" i="5"/>
  <c r="J164" i="5"/>
  <c r="J163" i="5"/>
  <c r="J162" i="5"/>
  <c r="J161" i="5"/>
  <c r="J160" i="5"/>
  <c r="K160" i="5" s="1"/>
  <c r="J159" i="5"/>
  <c r="K159" i="5" s="1"/>
  <c r="J158" i="5"/>
  <c r="J157" i="5"/>
  <c r="J156" i="5"/>
  <c r="J155" i="5"/>
  <c r="K155" i="5" s="1"/>
  <c r="J154" i="5"/>
  <c r="L154" i="5" s="1"/>
  <c r="J153" i="5"/>
  <c r="L153" i="5" s="1"/>
  <c r="J152" i="5"/>
  <c r="J151" i="5"/>
  <c r="L151" i="5" s="1"/>
  <c r="J150" i="5"/>
  <c r="J149" i="5"/>
  <c r="J148" i="5"/>
  <c r="J147" i="5"/>
  <c r="J146" i="5"/>
  <c r="K146" i="5" s="1"/>
  <c r="J145" i="5"/>
  <c r="K145" i="5" s="1"/>
  <c r="J144" i="5"/>
  <c r="J143" i="5"/>
  <c r="J142" i="5"/>
  <c r="J141" i="5"/>
  <c r="J140" i="5"/>
  <c r="K140" i="5" s="1"/>
  <c r="J139" i="5"/>
  <c r="L139" i="5" s="1"/>
  <c r="J138" i="5"/>
  <c r="J137" i="5"/>
  <c r="J136" i="5"/>
  <c r="J135" i="5"/>
  <c r="J134" i="5"/>
  <c r="J133" i="5"/>
  <c r="J132" i="5"/>
  <c r="L132" i="5" s="1"/>
  <c r="J131" i="5"/>
  <c r="L131" i="5" s="1"/>
  <c r="J130" i="5"/>
  <c r="J129" i="5"/>
  <c r="J128" i="5"/>
  <c r="K128" i="5" s="1"/>
  <c r="J127" i="5"/>
  <c r="J126" i="5"/>
  <c r="J125" i="5"/>
  <c r="L125" i="5" s="1"/>
  <c r="J124" i="5"/>
  <c r="J123" i="5"/>
  <c r="J122" i="5"/>
  <c r="J121" i="5"/>
  <c r="J120" i="5"/>
  <c r="J119" i="5"/>
  <c r="J118" i="5"/>
  <c r="L118" i="5" s="1"/>
  <c r="J117" i="5"/>
  <c r="K117" i="5" s="1"/>
  <c r="J116" i="5"/>
  <c r="J115" i="5"/>
  <c r="K115" i="5" s="1"/>
  <c r="J114" i="5"/>
  <c r="J113" i="5"/>
  <c r="J112" i="5"/>
  <c r="K112" i="5" s="1"/>
  <c r="J111" i="5"/>
  <c r="L111" i="5" s="1"/>
  <c r="J110" i="5"/>
  <c r="J109" i="5"/>
  <c r="E181" i="5"/>
  <c r="E180" i="5"/>
  <c r="E179" i="5"/>
  <c r="I179" i="5"/>
  <c r="E178" i="5"/>
  <c r="L178" i="5" s="1"/>
  <c r="E177" i="5"/>
  <c r="L177" i="5" s="1"/>
  <c r="E176" i="5"/>
  <c r="E175" i="5"/>
  <c r="L175" i="5" s="1"/>
  <c r="E174" i="5"/>
  <c r="E173" i="5"/>
  <c r="E172" i="5"/>
  <c r="E171" i="5"/>
  <c r="E170" i="5"/>
  <c r="E169" i="5"/>
  <c r="L169" i="5" s="1"/>
  <c r="E168" i="5"/>
  <c r="E167" i="5"/>
  <c r="I167" i="5"/>
  <c r="E166" i="5"/>
  <c r="I166" i="5"/>
  <c r="K166" i="5" s="1"/>
  <c r="E165" i="5"/>
  <c r="L165" i="5" s="1"/>
  <c r="I165" i="5"/>
  <c r="E164" i="5"/>
  <c r="L164" i="5" s="1"/>
  <c r="E163" i="5"/>
  <c r="E162" i="5"/>
  <c r="E161" i="5"/>
  <c r="L161" i="5" s="1"/>
  <c r="E160" i="5"/>
  <c r="E159" i="5"/>
  <c r="E158" i="5"/>
  <c r="L158" i="5" s="1"/>
  <c r="E157" i="5"/>
  <c r="E156" i="5"/>
  <c r="E155" i="5"/>
  <c r="E154" i="5"/>
  <c r="E153" i="5"/>
  <c r="E152" i="5"/>
  <c r="L152" i="5" s="1"/>
  <c r="E151" i="5"/>
  <c r="E150" i="5"/>
  <c r="E149" i="5"/>
  <c r="E148" i="5"/>
  <c r="L148" i="5" s="1"/>
  <c r="E147" i="5"/>
  <c r="L147" i="5" s="1"/>
  <c r="E146" i="5"/>
  <c r="E145" i="5"/>
  <c r="E144" i="5"/>
  <c r="E143" i="5"/>
  <c r="I143" i="5"/>
  <c r="E142" i="5"/>
  <c r="E141" i="5"/>
  <c r="E140" i="5"/>
  <c r="E139" i="5"/>
  <c r="E138" i="5"/>
  <c r="E137" i="5"/>
  <c r="E136" i="5"/>
  <c r="E135" i="5"/>
  <c r="E134" i="5"/>
  <c r="L134" i="5" s="1"/>
  <c r="E133" i="5"/>
  <c r="L133" i="5" s="1"/>
  <c r="E132" i="5"/>
  <c r="E131" i="5"/>
  <c r="E130" i="5"/>
  <c r="E129" i="5"/>
  <c r="I129" i="5"/>
  <c r="E128" i="5"/>
  <c r="E127" i="5"/>
  <c r="E126" i="5"/>
  <c r="E125" i="5"/>
  <c r="E124" i="5"/>
  <c r="L124" i="5" s="1"/>
  <c r="E123" i="5"/>
  <c r="E122" i="5"/>
  <c r="L122" i="5" s="1"/>
  <c r="E121" i="5"/>
  <c r="L121" i="5" s="1"/>
  <c r="I121" i="5"/>
  <c r="K121" i="5" s="1"/>
  <c r="E120" i="5"/>
  <c r="E119" i="5"/>
  <c r="L119" i="5" s="1"/>
  <c r="I119" i="5"/>
  <c r="E118" i="5"/>
  <c r="E117" i="5"/>
  <c r="E116" i="5"/>
  <c r="E115" i="5"/>
  <c r="E114" i="5"/>
  <c r="E113" i="5"/>
  <c r="E112" i="5"/>
  <c r="E111" i="5"/>
  <c r="E110" i="5"/>
  <c r="L110" i="5" s="1"/>
  <c r="E109" i="5"/>
  <c r="J108" i="5"/>
  <c r="K108" i="5" s="1"/>
  <c r="E108" i="5"/>
  <c r="I108" i="5"/>
  <c r="J107" i="5"/>
  <c r="E107" i="5"/>
  <c r="I107" i="5"/>
  <c r="J106" i="5"/>
  <c r="E106" i="5"/>
  <c r="L106" i="5" s="1"/>
  <c r="I106" i="5"/>
  <c r="K106" i="5" s="1"/>
  <c r="J105" i="5"/>
  <c r="E105" i="5"/>
  <c r="J104" i="5"/>
  <c r="E104" i="5"/>
  <c r="J103" i="5"/>
  <c r="E103" i="5"/>
  <c r="J102" i="5"/>
  <c r="E102" i="5"/>
  <c r="I102" i="5"/>
  <c r="J101" i="5"/>
  <c r="E101" i="5"/>
  <c r="I101" i="5"/>
  <c r="J100" i="5"/>
  <c r="E100" i="5"/>
  <c r="J99" i="5"/>
  <c r="L99" i="5" s="1"/>
  <c r="E99" i="5"/>
  <c r="J98" i="5"/>
  <c r="E98" i="5"/>
  <c r="J97" i="5"/>
  <c r="K97" i="5" s="1"/>
  <c r="E97" i="5"/>
  <c r="J96" i="5"/>
  <c r="E96" i="5"/>
  <c r="J95" i="5"/>
  <c r="E95" i="5"/>
  <c r="J94" i="5"/>
  <c r="E94" i="5"/>
  <c r="J93" i="5"/>
  <c r="E93" i="5"/>
  <c r="J92" i="5"/>
  <c r="E92" i="5"/>
  <c r="J91" i="5"/>
  <c r="E91" i="5"/>
  <c r="J90" i="5"/>
  <c r="K90" i="5" s="1"/>
  <c r="E90" i="5"/>
  <c r="J89" i="5"/>
  <c r="E89" i="5"/>
  <c r="L89" i="5" s="1"/>
  <c r="J88" i="5"/>
  <c r="E88" i="5"/>
  <c r="J87" i="5"/>
  <c r="E87" i="5"/>
  <c r="J86" i="5"/>
  <c r="E86" i="5"/>
  <c r="J85" i="5"/>
  <c r="E85" i="5"/>
  <c r="J84" i="5"/>
  <c r="E84" i="5"/>
  <c r="J83" i="5"/>
  <c r="K83" i="5" s="1"/>
  <c r="E83" i="5"/>
  <c r="J82" i="5"/>
  <c r="E82" i="5"/>
  <c r="J81" i="5"/>
  <c r="E81" i="5"/>
  <c r="J80" i="5"/>
  <c r="E80" i="5"/>
  <c r="J79" i="5"/>
  <c r="E79" i="5"/>
  <c r="J78" i="5"/>
  <c r="K78" i="5" s="1"/>
  <c r="E78" i="5"/>
  <c r="J77" i="5"/>
  <c r="E77" i="5"/>
  <c r="L77" i="5" s="1"/>
  <c r="J76" i="5"/>
  <c r="K76" i="5" s="1"/>
  <c r="E76" i="5"/>
  <c r="J75" i="5"/>
  <c r="E75" i="5"/>
  <c r="L75" i="5" s="1"/>
  <c r="J74" i="5"/>
  <c r="E74" i="5"/>
  <c r="J73" i="5"/>
  <c r="E73" i="5"/>
  <c r="J72" i="5"/>
  <c r="E72" i="5"/>
  <c r="J71" i="5"/>
  <c r="E71" i="5"/>
  <c r="J70" i="5"/>
  <c r="E70" i="5"/>
  <c r="L70" i="5" s="1"/>
  <c r="J69" i="5"/>
  <c r="K69" i="5" s="1"/>
  <c r="E69" i="5"/>
  <c r="J68" i="5"/>
  <c r="E68" i="5"/>
  <c r="L68" i="5" s="1"/>
  <c r="J67" i="5"/>
  <c r="E67" i="5"/>
  <c r="J66" i="5"/>
  <c r="E66" i="5"/>
  <c r="J65" i="5"/>
  <c r="E65" i="5"/>
  <c r="J64" i="5"/>
  <c r="E64" i="5"/>
  <c r="J63" i="5"/>
  <c r="E63" i="5"/>
  <c r="L63" i="5" s="1"/>
  <c r="J62" i="5"/>
  <c r="K62" i="5" s="1"/>
  <c r="E62" i="5"/>
  <c r="J61" i="5"/>
  <c r="E61" i="5"/>
  <c r="J60" i="5"/>
  <c r="E60" i="5"/>
  <c r="J59" i="5"/>
  <c r="E59" i="5"/>
  <c r="J58" i="5"/>
  <c r="E58" i="5"/>
  <c r="J57" i="5"/>
  <c r="L57" i="5" s="1"/>
  <c r="E57" i="5"/>
  <c r="J56" i="5"/>
  <c r="E56" i="5"/>
  <c r="L56" i="5" s="1"/>
  <c r="J55" i="5"/>
  <c r="E55" i="5"/>
  <c r="J54" i="5"/>
  <c r="E54" i="5"/>
  <c r="J53" i="5"/>
  <c r="E53" i="5"/>
  <c r="J52" i="5"/>
  <c r="E52" i="5"/>
  <c r="J51" i="5"/>
  <c r="E51" i="5"/>
  <c r="J50" i="5"/>
  <c r="K50" i="5" s="1"/>
  <c r="E50" i="5"/>
  <c r="J49" i="5"/>
  <c r="E49" i="5"/>
  <c r="L49" i="5" s="1"/>
  <c r="J48" i="5"/>
  <c r="K48" i="5" s="1"/>
  <c r="E48" i="5"/>
  <c r="J47" i="5"/>
  <c r="E47" i="5"/>
  <c r="L47" i="5" s="1"/>
  <c r="J46" i="5"/>
  <c r="E46" i="5"/>
  <c r="J45" i="5"/>
  <c r="E45" i="5"/>
  <c r="J44" i="5"/>
  <c r="E44" i="5"/>
  <c r="J43" i="5"/>
  <c r="K43" i="5" s="1"/>
  <c r="E43" i="5"/>
  <c r="J42" i="5"/>
  <c r="E42" i="5"/>
  <c r="L42" i="5" s="1"/>
  <c r="J41" i="5"/>
  <c r="K41" i="5" s="1"/>
  <c r="E41" i="5"/>
  <c r="J40" i="5"/>
  <c r="E40" i="5"/>
  <c r="L40" i="5" s="1"/>
  <c r="J39" i="5"/>
  <c r="E39" i="5"/>
  <c r="J38" i="5"/>
  <c r="E38" i="5"/>
  <c r="J37" i="5"/>
  <c r="E37" i="5"/>
  <c r="J36" i="5"/>
  <c r="E36" i="5"/>
  <c r="J35" i="5"/>
  <c r="E35" i="5"/>
  <c r="L35" i="5" s="1"/>
  <c r="J34" i="5"/>
  <c r="K34" i="5" s="1"/>
  <c r="E34" i="5"/>
  <c r="J33" i="5"/>
  <c r="E33" i="5"/>
  <c r="L33" i="5" s="1"/>
  <c r="J32" i="5"/>
  <c r="E32" i="5"/>
  <c r="J31" i="5"/>
  <c r="E31" i="5"/>
  <c r="J30" i="5"/>
  <c r="E30" i="5"/>
  <c r="J29" i="5"/>
  <c r="E29" i="5"/>
  <c r="J28" i="5"/>
  <c r="E28" i="5"/>
  <c r="L28" i="5" s="1"/>
  <c r="J27" i="5"/>
  <c r="E27" i="5"/>
  <c r="J26" i="5"/>
  <c r="E26" i="5"/>
  <c r="L26" i="5" s="1"/>
  <c r="J25" i="5"/>
  <c r="E25" i="5"/>
  <c r="J24" i="5"/>
  <c r="E24" i="5"/>
  <c r="L24" i="5" s="1"/>
  <c r="J23" i="5"/>
  <c r="E23" i="5"/>
  <c r="J22" i="5"/>
  <c r="L22" i="5" s="1"/>
  <c r="E22" i="5"/>
  <c r="J21" i="5"/>
  <c r="E21" i="5"/>
  <c r="L21" i="5" s="1"/>
  <c r="J20" i="5"/>
  <c r="K20" i="5" s="1"/>
  <c r="E20" i="5"/>
  <c r="J19" i="5"/>
  <c r="E19" i="5"/>
  <c r="J18" i="5"/>
  <c r="E18" i="5"/>
  <c r="J17" i="5"/>
  <c r="E17" i="5"/>
  <c r="L17" i="5" s="1"/>
  <c r="J16" i="5"/>
  <c r="E16" i="5"/>
  <c r="J15" i="5"/>
  <c r="E15" i="5"/>
  <c r="J14" i="5"/>
  <c r="E14" i="5"/>
  <c r="L14" i="5" s="1"/>
  <c r="J13" i="5"/>
  <c r="K13" i="5" s="1"/>
  <c r="E13" i="5"/>
  <c r="J12" i="5"/>
  <c r="E12" i="5"/>
  <c r="L12" i="5" s="1"/>
  <c r="C8" i="3" s="1"/>
  <c r="J11" i="5"/>
  <c r="E11" i="5"/>
  <c r="J10" i="5"/>
  <c r="E10" i="5"/>
  <c r="L10" i="5" s="1"/>
  <c r="J9" i="5"/>
  <c r="E9" i="5"/>
  <c r="J8" i="5"/>
  <c r="K8" i="5" s="1"/>
  <c r="E8" i="5"/>
  <c r="J7" i="5"/>
  <c r="E7" i="5"/>
  <c r="L7" i="5" s="1"/>
  <c r="J6" i="5"/>
  <c r="E6" i="5"/>
  <c r="J5" i="5"/>
  <c r="E5" i="5"/>
  <c r="L5" i="5" s="1"/>
  <c r="J4" i="5"/>
  <c r="E4" i="5"/>
  <c r="J3" i="5"/>
  <c r="E3" i="5"/>
  <c r="L3" i="5" s="1"/>
  <c r="J2" i="5"/>
  <c r="E2" i="5"/>
  <c r="J139" i="4"/>
  <c r="L139" i="4" s="1"/>
  <c r="E139" i="4"/>
  <c r="J138" i="4"/>
  <c r="E138" i="4"/>
  <c r="L138" i="4" s="1"/>
  <c r="J137" i="4"/>
  <c r="E137" i="4"/>
  <c r="J136" i="4"/>
  <c r="E136" i="4"/>
  <c r="L136" i="4" s="1"/>
  <c r="J135" i="4"/>
  <c r="E135" i="4"/>
  <c r="J134" i="4"/>
  <c r="E134" i="4"/>
  <c r="L134" i="4" s="1"/>
  <c r="J133" i="4"/>
  <c r="E133" i="4"/>
  <c r="J132" i="4"/>
  <c r="L132" i="4" s="1"/>
  <c r="E132" i="4"/>
  <c r="J131" i="4"/>
  <c r="E131" i="4"/>
  <c r="L131" i="4" s="1"/>
  <c r="J130" i="4"/>
  <c r="E130" i="4"/>
  <c r="J129" i="4"/>
  <c r="E129" i="4"/>
  <c r="L129" i="4" s="1"/>
  <c r="J128" i="4"/>
  <c r="E128" i="4"/>
  <c r="J127" i="4"/>
  <c r="E127" i="4"/>
  <c r="L127" i="4" s="1"/>
  <c r="J126" i="4"/>
  <c r="E126" i="4"/>
  <c r="J125" i="4"/>
  <c r="E125" i="4"/>
  <c r="J124" i="4"/>
  <c r="E124" i="4"/>
  <c r="L124" i="4" s="1"/>
  <c r="J123" i="4"/>
  <c r="K123" i="4" s="1"/>
  <c r="E123" i="4"/>
  <c r="J122" i="4"/>
  <c r="E122" i="4"/>
  <c r="L122" i="4" s="1"/>
  <c r="J121" i="4"/>
  <c r="E121" i="4"/>
  <c r="J120" i="4"/>
  <c r="E120" i="4"/>
  <c r="L120" i="4" s="1"/>
  <c r="J119" i="4"/>
  <c r="E119" i="4"/>
  <c r="J118" i="4"/>
  <c r="L118" i="4" s="1"/>
  <c r="E118" i="4"/>
  <c r="J117" i="4"/>
  <c r="E117" i="4"/>
  <c r="L117" i="4" s="1"/>
  <c r="J116" i="4"/>
  <c r="E116" i="4"/>
  <c r="J115" i="4"/>
  <c r="E115" i="4"/>
  <c r="L115" i="4" s="1"/>
  <c r="J114" i="4"/>
  <c r="E114" i="4"/>
  <c r="J113" i="4"/>
  <c r="E113" i="4"/>
  <c r="L113" i="4" s="1"/>
  <c r="J112" i="4"/>
  <c r="E112" i="4"/>
  <c r="J111" i="4"/>
  <c r="E111" i="4"/>
  <c r="J110" i="4"/>
  <c r="E110" i="4"/>
  <c r="L110" i="4" s="1"/>
  <c r="J109" i="4"/>
  <c r="E109" i="4"/>
  <c r="J108" i="4"/>
  <c r="E108" i="4"/>
  <c r="L108" i="4" s="1"/>
  <c r="J107" i="4"/>
  <c r="E107" i="4"/>
  <c r="J106" i="4"/>
  <c r="E106" i="4"/>
  <c r="L106" i="4" s="1"/>
  <c r="J105" i="4"/>
  <c r="E105" i="4"/>
  <c r="J104" i="4"/>
  <c r="E104" i="4"/>
  <c r="J103" i="4"/>
  <c r="E103" i="4"/>
  <c r="L103" i="4" s="1"/>
  <c r="J102" i="4"/>
  <c r="K102" i="4" s="1"/>
  <c r="E102" i="4"/>
  <c r="J101" i="4"/>
  <c r="E101" i="4"/>
  <c r="L101" i="4" s="1"/>
  <c r="J100" i="4"/>
  <c r="E100" i="4"/>
  <c r="J99" i="4"/>
  <c r="E99" i="4"/>
  <c r="L99" i="4" s="1"/>
  <c r="J98" i="4"/>
  <c r="E98" i="4"/>
  <c r="J97" i="4"/>
  <c r="L97" i="4" s="1"/>
  <c r="E97" i="4"/>
  <c r="J96" i="4"/>
  <c r="E96" i="4"/>
  <c r="L96" i="4" s="1"/>
  <c r="J95" i="4"/>
  <c r="E95" i="4"/>
  <c r="J94" i="4"/>
  <c r="E94" i="4"/>
  <c r="J93" i="4"/>
  <c r="E93" i="4"/>
  <c r="J92" i="4"/>
  <c r="E92" i="4"/>
  <c r="L92" i="4" s="1"/>
  <c r="J91" i="4"/>
  <c r="E91" i="4"/>
  <c r="J90" i="4"/>
  <c r="L90" i="4" s="1"/>
  <c r="E90" i="4"/>
  <c r="J89" i="4"/>
  <c r="E89" i="4"/>
  <c r="L89" i="4" s="1"/>
  <c r="J88" i="4"/>
  <c r="K88" i="4" s="1"/>
  <c r="E88" i="4"/>
  <c r="J87" i="4"/>
  <c r="E87" i="4"/>
  <c r="L87" i="4" s="1"/>
  <c r="J86" i="4"/>
  <c r="E86" i="4"/>
  <c r="J85" i="4"/>
  <c r="E85" i="4"/>
  <c r="L85" i="4" s="1"/>
  <c r="J84" i="4"/>
  <c r="E84" i="4"/>
  <c r="J83" i="4"/>
  <c r="L83" i="4" s="1"/>
  <c r="E83" i="4"/>
  <c r="J82" i="4"/>
  <c r="E82" i="4"/>
  <c r="L82" i="4" s="1"/>
  <c r="J81" i="4"/>
  <c r="E81" i="4"/>
  <c r="J80" i="4"/>
  <c r="E80" i="4"/>
  <c r="L80" i="4" s="1"/>
  <c r="J79" i="4"/>
  <c r="E79" i="4"/>
  <c r="J78" i="4"/>
  <c r="E78" i="4"/>
  <c r="L78" i="4" s="1"/>
  <c r="J77" i="4"/>
  <c r="E77" i="4"/>
  <c r="J76" i="4"/>
  <c r="E76" i="4"/>
  <c r="J75" i="4"/>
  <c r="E75" i="4"/>
  <c r="L75" i="4" s="1"/>
  <c r="J74" i="4"/>
  <c r="E74" i="4"/>
  <c r="J73" i="4"/>
  <c r="E73" i="4"/>
  <c r="L73" i="4" s="1"/>
  <c r="J72" i="4"/>
  <c r="E72" i="4"/>
  <c r="J71" i="4"/>
  <c r="E71" i="4"/>
  <c r="L71" i="4" s="1"/>
  <c r="J70" i="4"/>
  <c r="E70" i="4"/>
  <c r="J69" i="4"/>
  <c r="L69" i="4" s="1"/>
  <c r="E69" i="4"/>
  <c r="J68" i="4"/>
  <c r="E68" i="4"/>
  <c r="L68" i="4" s="1"/>
  <c r="J67" i="4"/>
  <c r="K67" i="4" s="1"/>
  <c r="E67" i="4"/>
  <c r="J66" i="4"/>
  <c r="E66" i="4"/>
  <c r="L66" i="4" s="1"/>
  <c r="J65" i="4"/>
  <c r="E65" i="4"/>
  <c r="J64" i="4"/>
  <c r="E64" i="4"/>
  <c r="J63" i="4"/>
  <c r="E63" i="4"/>
  <c r="J62" i="4"/>
  <c r="E62" i="4"/>
  <c r="J61" i="4"/>
  <c r="E61" i="4"/>
  <c r="L61" i="4" s="1"/>
  <c r="J60" i="4"/>
  <c r="E60" i="4"/>
  <c r="J59" i="4"/>
  <c r="E59" i="4"/>
  <c r="L59" i="4" s="1"/>
  <c r="J58" i="4"/>
  <c r="E58" i="4"/>
  <c r="J57" i="4"/>
  <c r="E57" i="4"/>
  <c r="J56" i="4"/>
  <c r="E56" i="4"/>
  <c r="J55" i="4"/>
  <c r="E55" i="4"/>
  <c r="J54" i="4"/>
  <c r="E54" i="4"/>
  <c r="L54" i="4" s="1"/>
  <c r="J53" i="4"/>
  <c r="K53" i="4" s="1"/>
  <c r="E53" i="4"/>
  <c r="J52" i="4"/>
  <c r="E52" i="4"/>
  <c r="L52" i="4" s="1"/>
  <c r="J51" i="4"/>
  <c r="E51" i="4"/>
  <c r="J50" i="4"/>
  <c r="E50" i="4"/>
  <c r="J49" i="4"/>
  <c r="E49" i="4"/>
  <c r="J48" i="4"/>
  <c r="L48" i="4" s="1"/>
  <c r="E48" i="4"/>
  <c r="J47" i="4"/>
  <c r="E47" i="4"/>
  <c r="L47" i="4" s="1"/>
  <c r="J46" i="4"/>
  <c r="K46" i="4" s="1"/>
  <c r="E46" i="4"/>
  <c r="J45" i="4"/>
  <c r="E45" i="4"/>
  <c r="J44" i="4"/>
  <c r="E44" i="4"/>
  <c r="J43" i="4"/>
  <c r="E43" i="4"/>
  <c r="J42" i="4"/>
  <c r="E42" i="4"/>
  <c r="J41" i="4"/>
  <c r="L41" i="4" s="1"/>
  <c r="E41" i="4"/>
  <c r="J40" i="4"/>
  <c r="E40" i="4"/>
  <c r="L40" i="4" s="1"/>
  <c r="J39" i="4"/>
  <c r="E39" i="4"/>
  <c r="J38" i="4"/>
  <c r="E38" i="4"/>
  <c r="L38" i="4" s="1"/>
  <c r="J37" i="4"/>
  <c r="E37" i="4"/>
  <c r="L37" i="4" s="1"/>
  <c r="J36" i="4"/>
  <c r="E36" i="4"/>
  <c r="J35" i="4"/>
  <c r="E35" i="4"/>
  <c r="J34" i="4"/>
  <c r="L34" i="4" s="1"/>
  <c r="E34" i="4"/>
  <c r="J33" i="4"/>
  <c r="E33" i="4"/>
  <c r="L33" i="4" s="1"/>
  <c r="J32" i="4"/>
  <c r="K32" i="4" s="1"/>
  <c r="E32" i="4"/>
  <c r="J31" i="4"/>
  <c r="E31" i="4"/>
  <c r="L31" i="4" s="1"/>
  <c r="J30" i="4"/>
  <c r="E30" i="4"/>
  <c r="J29" i="4"/>
  <c r="E29" i="4"/>
  <c r="J28" i="4"/>
  <c r="E28" i="4"/>
  <c r="J27" i="4"/>
  <c r="E27" i="4"/>
  <c r="E26" i="4"/>
  <c r="J25" i="4"/>
  <c r="L25" i="4" s="1"/>
  <c r="E25" i="4"/>
  <c r="I25" i="4"/>
  <c r="J24" i="4"/>
  <c r="E24" i="4"/>
  <c r="L24" i="4" s="1"/>
  <c r="I24" i="4"/>
  <c r="J23" i="4"/>
  <c r="L23" i="4" s="1"/>
  <c r="E23" i="4"/>
  <c r="I23" i="4"/>
  <c r="J22" i="4"/>
  <c r="E22" i="4"/>
  <c r="I22" i="4"/>
  <c r="J21" i="4"/>
  <c r="L21" i="4" s="1"/>
  <c r="E21" i="4"/>
  <c r="I21" i="4"/>
  <c r="J20" i="4"/>
  <c r="E20" i="4"/>
  <c r="I20" i="4"/>
  <c r="J19" i="4"/>
  <c r="L19" i="4" s="1"/>
  <c r="E19" i="4"/>
  <c r="I19" i="4"/>
  <c r="J18" i="4"/>
  <c r="E18" i="4"/>
  <c r="L18" i="4" s="1"/>
  <c r="I18" i="4"/>
  <c r="J17" i="4"/>
  <c r="L17" i="4" s="1"/>
  <c r="E17" i="4"/>
  <c r="I17" i="4"/>
  <c r="J16" i="4"/>
  <c r="E16" i="4"/>
  <c r="I16" i="4"/>
  <c r="J15" i="4"/>
  <c r="L15" i="4" s="1"/>
  <c r="E15" i="4"/>
  <c r="I15" i="4"/>
  <c r="J14" i="4"/>
  <c r="E14" i="4"/>
  <c r="L14" i="4" s="1"/>
  <c r="I14" i="4"/>
  <c r="J13" i="4"/>
  <c r="E13" i="4"/>
  <c r="I13" i="4"/>
  <c r="J12" i="4"/>
  <c r="L12" i="4" s="1"/>
  <c r="E12" i="4"/>
  <c r="I12" i="4"/>
  <c r="J11" i="4"/>
  <c r="L11" i="4" s="1"/>
  <c r="E11" i="4"/>
  <c r="I11" i="4"/>
  <c r="K11" i="4" s="1"/>
  <c r="J10" i="4"/>
  <c r="E10" i="4"/>
  <c r="L10" i="4" s="1"/>
  <c r="I10" i="4"/>
  <c r="J9" i="4"/>
  <c r="E9" i="4"/>
  <c r="I9" i="4"/>
  <c r="J8" i="4"/>
  <c r="E8" i="4"/>
  <c r="I8" i="4"/>
  <c r="J7" i="4"/>
  <c r="L7" i="4" s="1"/>
  <c r="E7" i="4"/>
  <c r="I7" i="4"/>
  <c r="J6" i="4"/>
  <c r="E6" i="4"/>
  <c r="I6" i="4"/>
  <c r="J5" i="4"/>
  <c r="L5" i="4" s="1"/>
  <c r="E5" i="4"/>
  <c r="I5" i="4"/>
  <c r="J4" i="4"/>
  <c r="E4" i="4"/>
  <c r="L4" i="4" s="1"/>
  <c r="I4" i="4"/>
  <c r="K4" i="4" s="1"/>
  <c r="J3" i="4"/>
  <c r="L3" i="4" s="1"/>
  <c r="E3" i="4"/>
  <c r="I3" i="4"/>
  <c r="J2" i="4"/>
  <c r="E2" i="4"/>
  <c r="I2" i="4"/>
  <c r="B19" i="3"/>
  <c r="K147" i="5"/>
  <c r="K161" i="5"/>
  <c r="L176" i="5"/>
  <c r="L129" i="5"/>
  <c r="L162" i="5"/>
  <c r="L156" i="5"/>
  <c r="L130" i="5"/>
  <c r="L144" i="5"/>
  <c r="L150" i="5"/>
  <c r="L136" i="5"/>
  <c r="K129" i="5"/>
  <c r="K156" i="5"/>
  <c r="K163" i="5"/>
  <c r="L135" i="5"/>
  <c r="L149" i="5"/>
  <c r="L163" i="5"/>
  <c r="L120" i="5"/>
  <c r="K133" i="5"/>
  <c r="L160" i="5"/>
  <c r="L157" i="5"/>
  <c r="K178" i="5"/>
  <c r="K134" i="5"/>
  <c r="K143" i="5"/>
  <c r="K149" i="5"/>
  <c r="L166" i="5"/>
  <c r="K176" i="5"/>
  <c r="K113" i="5"/>
  <c r="K177" i="5"/>
  <c r="K114" i="5"/>
  <c r="L138" i="5"/>
  <c r="L167" i="5"/>
  <c r="K110" i="5"/>
  <c r="K162" i="5"/>
  <c r="L179" i="5"/>
  <c r="L116" i="5"/>
  <c r="K148" i="5"/>
  <c r="L180" i="5"/>
  <c r="L146" i="5"/>
  <c r="L181" i="5"/>
  <c r="K109" i="5"/>
  <c r="K116" i="5"/>
  <c r="K130" i="5"/>
  <c r="K144" i="5"/>
  <c r="K158" i="5"/>
  <c r="K165" i="5"/>
  <c r="K172" i="5"/>
  <c r="K179" i="5"/>
  <c r="K175" i="5"/>
  <c r="K119" i="5"/>
  <c r="K154" i="5"/>
  <c r="K131" i="5"/>
  <c r="K180" i="5"/>
  <c r="K111" i="5"/>
  <c r="K174" i="5"/>
  <c r="K3" i="4"/>
  <c r="L9" i="4"/>
  <c r="K9" i="4"/>
  <c r="K10" i="4"/>
  <c r="K17" i="4"/>
  <c r="K18" i="4"/>
  <c r="K24" i="4"/>
  <c r="K25" i="4"/>
  <c r="L27" i="4"/>
  <c r="K27" i="4"/>
  <c r="K29" i="4"/>
  <c r="L30" i="4"/>
  <c r="K30" i="4"/>
  <c r="K31" i="4"/>
  <c r="K33" i="4"/>
  <c r="K36" i="4"/>
  <c r="K37" i="4"/>
  <c r="K38" i="4"/>
  <c r="K40" i="4"/>
  <c r="K41" i="4"/>
  <c r="K43" i="4"/>
  <c r="L44" i="4"/>
  <c r="K44" i="4"/>
  <c r="L45" i="4"/>
  <c r="K45" i="4"/>
  <c r="K47" i="4"/>
  <c r="K50" i="4"/>
  <c r="L51" i="4"/>
  <c r="K51" i="4"/>
  <c r="K52" i="4"/>
  <c r="K54" i="4"/>
  <c r="L55" i="4"/>
  <c r="K55" i="4"/>
  <c r="K57" i="4"/>
  <c r="L58" i="4"/>
  <c r="K58" i="4"/>
  <c r="K59" i="4"/>
  <c r="K61" i="4"/>
  <c r="L62" i="4"/>
  <c r="K62" i="4"/>
  <c r="K64" i="4"/>
  <c r="L65" i="4"/>
  <c r="K65" i="4"/>
  <c r="K66" i="4"/>
  <c r="K68" i="4"/>
  <c r="K69" i="4"/>
  <c r="K71" i="4"/>
  <c r="L72" i="4"/>
  <c r="K72" i="4"/>
  <c r="K73" i="4"/>
  <c r="K75" i="4"/>
  <c r="L76" i="4"/>
  <c r="K76" i="4"/>
  <c r="K78" i="4"/>
  <c r="L79" i="4"/>
  <c r="K79" i="4"/>
  <c r="K80" i="4"/>
  <c r="K82" i="4"/>
  <c r="K85" i="4"/>
  <c r="L86" i="4"/>
  <c r="K86" i="4"/>
  <c r="K87" i="4"/>
  <c r="K89" i="4"/>
  <c r="K90" i="4"/>
  <c r="K92" i="4"/>
  <c r="L93" i="4"/>
  <c r="K93" i="4"/>
  <c r="L94" i="4"/>
  <c r="K94" i="4"/>
  <c r="K96" i="4"/>
  <c r="K99" i="4"/>
  <c r="L100" i="4"/>
  <c r="K100" i="4"/>
  <c r="K101" i="4"/>
  <c r="K103" i="4"/>
  <c r="L104" i="4"/>
  <c r="K104" i="4"/>
  <c r="K106" i="4"/>
  <c r="L107" i="4"/>
  <c r="K107" i="4"/>
  <c r="K108" i="4"/>
  <c r="K110" i="4"/>
  <c r="L111" i="4"/>
  <c r="K111" i="4"/>
  <c r="K113" i="4"/>
  <c r="L114" i="4"/>
  <c r="K114" i="4"/>
  <c r="K115" i="4"/>
  <c r="K117" i="4"/>
  <c r="K118" i="4"/>
  <c r="K120" i="4"/>
  <c r="L121" i="4"/>
  <c r="K121" i="4"/>
  <c r="K122" i="4"/>
  <c r="K124" i="4"/>
  <c r="L125" i="4"/>
  <c r="K125" i="4"/>
  <c r="K127" i="4"/>
  <c r="L128" i="4"/>
  <c r="K128" i="4"/>
  <c r="K129" i="4"/>
  <c r="K131" i="4"/>
  <c r="K132" i="4"/>
  <c r="K134" i="4"/>
  <c r="L135" i="4"/>
  <c r="K135" i="4"/>
  <c r="K136" i="4"/>
  <c r="K138" i="4"/>
  <c r="K139" i="4"/>
  <c r="L4" i="5"/>
  <c r="K4" i="5"/>
  <c r="K5" i="5"/>
  <c r="L8" i="5"/>
  <c r="K10" i="5"/>
  <c r="L11" i="5"/>
  <c r="K11" i="5"/>
  <c r="K12" i="5"/>
  <c r="K14" i="5"/>
  <c r="L15" i="5"/>
  <c r="L18" i="5"/>
  <c r="K18" i="5"/>
  <c r="L19" i="5"/>
  <c r="K19" i="5"/>
  <c r="K24" i="5"/>
  <c r="L25" i="5"/>
  <c r="K25" i="5"/>
  <c r="K26" i="5"/>
  <c r="K28" i="5"/>
  <c r="L29" i="5"/>
  <c r="K29" i="5"/>
  <c r="L31" i="5"/>
  <c r="L32" i="5"/>
  <c r="K32" i="5"/>
  <c r="K33" i="5"/>
  <c r="L36" i="5"/>
  <c r="K36" i="5"/>
  <c r="L38" i="5"/>
  <c r="K38" i="5"/>
  <c r="L39" i="5"/>
  <c r="K39" i="5"/>
  <c r="K40" i="5"/>
  <c r="K42" i="5"/>
  <c r="L43" i="5"/>
  <c r="L45" i="5"/>
  <c r="L46" i="5"/>
  <c r="K46" i="5"/>
  <c r="K47" i="5"/>
  <c r="L50" i="5"/>
  <c r="L52" i="5"/>
  <c r="K52" i="5"/>
  <c r="L53" i="5"/>
  <c r="K53" i="5"/>
  <c r="L54" i="5"/>
  <c r="K54" i="5"/>
  <c r="K56" i="5"/>
  <c r="L59" i="5"/>
  <c r="L60" i="5"/>
  <c r="K60" i="5"/>
  <c r="L61" i="5"/>
  <c r="K61" i="5"/>
  <c r="L64" i="5"/>
  <c r="K64" i="5"/>
  <c r="L66" i="5"/>
  <c r="K66" i="5"/>
  <c r="L67" i="5"/>
  <c r="K67" i="5"/>
  <c r="K68" i="5"/>
  <c r="K70" i="5"/>
  <c r="L71" i="5"/>
  <c r="L73" i="5"/>
  <c r="L74" i="5"/>
  <c r="K74" i="5"/>
  <c r="K75" i="5"/>
  <c r="L78" i="5"/>
  <c r="L80" i="5"/>
  <c r="K80" i="5"/>
  <c r="L81" i="5"/>
  <c r="K81" i="5"/>
  <c r="L82" i="5"/>
  <c r="K82" i="5"/>
  <c r="L84" i="5"/>
  <c r="K84" i="5"/>
  <c r="L85" i="5"/>
  <c r="L87" i="5"/>
  <c r="L88" i="5"/>
  <c r="K88" i="5"/>
  <c r="K89" i="5"/>
  <c r="L91" i="5"/>
  <c r="L92" i="5"/>
  <c r="K92" i="5"/>
  <c r="L94" i="5"/>
  <c r="K94" i="5"/>
  <c r="L95" i="5"/>
  <c r="K95" i="5"/>
  <c r="L96" i="5"/>
  <c r="K96" i="5"/>
  <c r="L98" i="5"/>
  <c r="K98" i="5"/>
  <c r="L101" i="5"/>
  <c r="K101" i="5"/>
  <c r="L102" i="5"/>
  <c r="K102" i="5"/>
  <c r="K104" i="5"/>
  <c r="L105" i="5"/>
  <c r="K105" i="5"/>
  <c r="L107" i="5"/>
  <c r="K107" i="5"/>
  <c r="L108" i="5"/>
  <c r="K15" i="4" l="1"/>
  <c r="L117" i="5"/>
  <c r="L6" i="4"/>
  <c r="L20" i="4"/>
  <c r="L39" i="4"/>
  <c r="L60" i="4"/>
  <c r="L74" i="4"/>
  <c r="L81" i="4"/>
  <c r="L95" i="4"/>
  <c r="L109" i="4"/>
  <c r="L116" i="4"/>
  <c r="L130" i="4"/>
  <c r="L137" i="4"/>
  <c r="L6" i="5"/>
  <c r="L27" i="5"/>
  <c r="L55" i="5"/>
  <c r="L103" i="5"/>
  <c r="L109" i="5"/>
  <c r="L172" i="5"/>
  <c r="L126" i="5"/>
  <c r="K151" i="5"/>
  <c r="K139" i="5"/>
  <c r="L173" i="5"/>
  <c r="L113" i="5"/>
  <c r="L127" i="5"/>
  <c r="L141" i="5"/>
  <c r="K3" i="5"/>
  <c r="K17" i="5"/>
  <c r="K31" i="5"/>
  <c r="K45" i="5"/>
  <c r="K59" i="5"/>
  <c r="K73" i="5"/>
  <c r="K87" i="5"/>
  <c r="K122" i="5"/>
  <c r="K137" i="5"/>
  <c r="K152" i="5"/>
  <c r="L159" i="5"/>
  <c r="K132" i="5"/>
  <c r="L2" i="4"/>
  <c r="K12" i="4"/>
  <c r="L16" i="4"/>
  <c r="L104" i="5"/>
  <c r="L123" i="5"/>
  <c r="L114" i="5"/>
  <c r="K142" i="5"/>
  <c r="K123" i="5"/>
  <c r="K138" i="5"/>
  <c r="K153" i="5"/>
  <c r="K125" i="5"/>
  <c r="L137" i="5"/>
  <c r="L143" i="5"/>
  <c r="K157" i="5"/>
  <c r="K124" i="5"/>
  <c r="K22" i="5"/>
  <c r="K97" i="4"/>
  <c r="K23" i="4"/>
  <c r="L13" i="4"/>
  <c r="L145" i="5"/>
  <c r="L8" i="4"/>
  <c r="L22" i="4"/>
  <c r="C15" i="3" s="1"/>
  <c r="L42" i="4"/>
  <c r="L56" i="4"/>
  <c r="L70" i="4"/>
  <c r="L84" i="4"/>
  <c r="L91" i="4"/>
  <c r="L119" i="4"/>
  <c r="L133" i="4"/>
  <c r="L9" i="5"/>
  <c r="L37" i="5"/>
  <c r="L51" i="5"/>
  <c r="L65" i="5"/>
  <c r="L79" i="5"/>
  <c r="K48" i="4"/>
  <c r="K5" i="4"/>
  <c r="K14" i="4"/>
  <c r="L29" i="4"/>
  <c r="L36" i="4"/>
  <c r="L43" i="4"/>
  <c r="L50" i="4"/>
  <c r="L57" i="4"/>
  <c r="L64" i="4"/>
  <c r="L28" i="4"/>
  <c r="L105" i="4"/>
  <c r="L23" i="5"/>
  <c r="K34" i="4"/>
  <c r="K19" i="4"/>
  <c r="L35" i="4"/>
  <c r="L49" i="4"/>
  <c r="L63" i="4"/>
  <c r="L77" i="4"/>
  <c r="L98" i="4"/>
  <c r="L112" i="4"/>
  <c r="L126" i="4"/>
  <c r="L2" i="5"/>
  <c r="L16" i="5"/>
  <c r="L30" i="5"/>
  <c r="C7" i="3" s="1"/>
  <c r="L44" i="5"/>
  <c r="L58" i="5"/>
  <c r="L72" i="5"/>
  <c r="L86" i="5"/>
  <c r="L93" i="5"/>
  <c r="L100" i="5"/>
  <c r="C10" i="3" s="1"/>
  <c r="K83" i="4"/>
  <c r="C2" i="3"/>
  <c r="L26" i="4"/>
  <c r="C4" i="3"/>
  <c r="C12" i="3"/>
  <c r="C13" i="3"/>
  <c r="K27" i="5"/>
  <c r="L112" i="5"/>
  <c r="K127" i="5"/>
  <c r="K126" i="5"/>
  <c r="L168" i="5"/>
  <c r="K55" i="5"/>
  <c r="K6" i="5"/>
  <c r="K137" i="4"/>
  <c r="K130" i="4"/>
  <c r="K116" i="4"/>
  <c r="K109" i="4"/>
  <c r="K95" i="4"/>
  <c r="K81" i="4"/>
  <c r="K74" i="4"/>
  <c r="K60" i="4"/>
  <c r="K39" i="4"/>
  <c r="L97" i="5"/>
  <c r="L90" i="5"/>
  <c r="L83" i="5"/>
  <c r="C5" i="3" s="1"/>
  <c r="L76" i="5"/>
  <c r="L69" i="5"/>
  <c r="L62" i="5"/>
  <c r="L48" i="5"/>
  <c r="L41" i="5"/>
  <c r="L34" i="5"/>
  <c r="L20" i="5"/>
  <c r="L13" i="5"/>
  <c r="C14" i="3" s="1"/>
  <c r="L123" i="4"/>
  <c r="L102" i="4"/>
  <c r="L88" i="4"/>
  <c r="L67" i="4"/>
  <c r="L53" i="4"/>
  <c r="L46" i="4"/>
  <c r="L32" i="4"/>
  <c r="K103" i="5"/>
  <c r="K16" i="4"/>
  <c r="K2" i="4"/>
  <c r="L140" i="5"/>
  <c r="C18" i="3" s="1"/>
  <c r="L155" i="5"/>
  <c r="C17" i="3" s="1"/>
  <c r="K22" i="4"/>
  <c r="K8" i="4"/>
  <c r="K141" i="5"/>
  <c r="K21" i="4"/>
  <c r="K7" i="4"/>
  <c r="L170" i="5"/>
  <c r="L128" i="5"/>
  <c r="L142" i="5"/>
  <c r="L115" i="5"/>
  <c r="C9" i="3" s="1"/>
  <c r="K100" i="5"/>
  <c r="K93" i="5"/>
  <c r="K86" i="5"/>
  <c r="K79" i="5"/>
  <c r="K72" i="5"/>
  <c r="K65" i="5"/>
  <c r="K58" i="5"/>
  <c r="K51" i="5"/>
  <c r="K44" i="5"/>
  <c r="K37" i="5"/>
  <c r="K30" i="5"/>
  <c r="K23" i="5"/>
  <c r="K16" i="5"/>
  <c r="K9" i="5"/>
  <c r="K2" i="5"/>
  <c r="K133" i="4"/>
  <c r="K126" i="4"/>
  <c r="K119" i="4"/>
  <c r="K112" i="4"/>
  <c r="K105" i="4"/>
  <c r="K98" i="4"/>
  <c r="K91" i="4"/>
  <c r="K84" i="4"/>
  <c r="K77" i="4"/>
  <c r="K70" i="4"/>
  <c r="K63" i="4"/>
  <c r="K56" i="4"/>
  <c r="K49" i="4"/>
  <c r="K42" i="4"/>
  <c r="K35" i="4"/>
  <c r="K28" i="4"/>
  <c r="K20" i="4"/>
  <c r="K13" i="4"/>
  <c r="K6" i="4"/>
  <c r="L171" i="5"/>
  <c r="C16" i="3" l="1"/>
  <c r="L182" i="5"/>
  <c r="C3" i="3"/>
  <c r="C11" i="3"/>
  <c r="C6" i="3"/>
  <c r="K182" i="5"/>
  <c r="K26" i="4"/>
  <c r="D6" i="3" l="1"/>
  <c r="D8" i="3"/>
  <c r="D10" i="3"/>
  <c r="D18" i="3"/>
  <c r="D2" i="3"/>
  <c r="D4" i="3"/>
  <c r="D15" i="3"/>
  <c r="D5" i="3"/>
  <c r="D7" i="3"/>
  <c r="D14" i="3"/>
  <c r="D3" i="3"/>
  <c r="D11" i="3"/>
  <c r="D13" i="3"/>
  <c r="D9" i="3"/>
  <c r="D12" i="3"/>
  <c r="C19" i="3"/>
  <c r="D17" i="3"/>
  <c r="D16" i="3"/>
  <c r="D19" i="3" l="1"/>
</calcChain>
</file>

<file path=xl/sharedStrings.xml><?xml version="1.0" encoding="utf-8"?>
<sst xmlns="http://schemas.openxmlformats.org/spreadsheetml/2006/main" count="920" uniqueCount="608">
  <si>
    <t>Instructions for Bidders – Technical Questionnaire</t>
  </si>
  <si>
    <t>This workbook is the Technical Questionnaire response template. Please do not amend any weighting or formula cells.</t>
  </si>
  <si>
    <t>Please fill in every line on the following Spreadsheet tabs, namely</t>
  </si>
  <si>
    <t>Tech Questions</t>
  </si>
  <si>
    <t>NFRs</t>
  </si>
  <si>
    <t>On each row please complete the 'Answer' and 'Compliance' column and if the compliance value you've selected is 'Roadmap' then fill in the 'Roadmap' column also</t>
  </si>
  <si>
    <t>Terminology used</t>
  </si>
  <si>
    <t>Shall / shall not – mandatory requirement (must be implemented, no deviation).</t>
  </si>
  <si>
    <t>Should / should not – recommendation (strong advice, but non‑compliance allowed).</t>
  </si>
  <si>
    <t>Compliance Column</t>
  </si>
  <si>
    <t>- Compliant: Fully meets the requirement as stated.</t>
  </si>
  <si>
    <t>- Non-Compliant: Does not meet the requirement or is missing.</t>
  </si>
  <si>
    <t>- Roadmap: Not available now, but supplied as a future roadmap item.</t>
  </si>
  <si>
    <t>Roadmap picker</t>
  </si>
  <si>
    <t>The 'RoadmapDate' column allows you to select the expected delivery period for the given requirement</t>
  </si>
  <si>
    <t>Choose from the drop-down list :</t>
  </si>
  <si>
    <r>
      <rPr>
        <b/>
        <sz val="11"/>
        <color theme="1"/>
        <rFont val="Calibri"/>
        <family val="2"/>
        <scheme val="minor"/>
      </rPr>
      <t>shall</t>
    </r>
    <r>
      <rPr>
        <sz val="11"/>
        <color theme="1"/>
        <rFont val="Calibri"/>
        <family val="2"/>
        <scheme val="minor"/>
      </rPr>
      <t>' =  'Within 6 months after commencement', 'within 12 months after contract commencement'</t>
    </r>
  </si>
  <si>
    <r>
      <rPr>
        <b/>
        <sz val="11"/>
        <color rgb="FF000000"/>
        <rFont val="Calibri"/>
        <family val="2"/>
        <scheme val="minor"/>
      </rPr>
      <t>should</t>
    </r>
    <r>
      <rPr>
        <sz val="11"/>
        <color rgb="FF000000"/>
        <rFont val="Calibri"/>
        <family val="2"/>
        <scheme val="minor"/>
      </rPr>
      <t>' = 'within 12 months after contract commencement'</t>
    </r>
  </si>
  <si>
    <t>Item</t>
  </si>
  <si>
    <t>Area</t>
  </si>
  <si>
    <t>Title</t>
  </si>
  <si>
    <t>Question</t>
  </si>
  <si>
    <t>Status</t>
  </si>
  <si>
    <t>Answer</t>
  </si>
  <si>
    <t>Compliance</t>
  </si>
  <si>
    <t>RoadmapDate</t>
  </si>
  <si>
    <t>Score</t>
  </si>
  <si>
    <t>DeptWeight</t>
  </si>
  <si>
    <t>WeightedScore</t>
  </si>
  <si>
    <t>MaxPossibleWeightedScore</t>
  </si>
  <si>
    <t>R1</t>
  </si>
  <si>
    <t>Accessibility</t>
  </si>
  <si>
    <t>Export reports over Qtr</t>
  </si>
  <si>
    <r>
      <t xml:space="preserve">The system </t>
    </r>
    <r>
      <rPr>
        <b/>
        <sz val="11"/>
        <rFont val="Calibri"/>
        <family val="2"/>
      </rPr>
      <t>shall</t>
    </r>
    <r>
      <rPr>
        <sz val="11"/>
        <color theme="1"/>
        <rFont val="Calibri"/>
        <family val="2"/>
        <scheme val="minor"/>
      </rPr>
      <t xml:space="preserve"> produce Ofcom reports as required, including guidance, subtitled, signed, and AD programmes. Please explain the reporting parameters available and how relevant data from the last quarter or month can be exported to the regulator. </t>
    </r>
  </si>
  <si>
    <t>R2</t>
  </si>
  <si>
    <t>Schedule Check</t>
  </si>
  <si>
    <r>
      <t xml:space="preserve">Bidders </t>
    </r>
    <r>
      <rPr>
        <b/>
        <sz val="11"/>
        <color theme="1"/>
        <rFont val="Calibri"/>
        <family val="2"/>
        <scheme val="minor"/>
      </rPr>
      <t>shall</t>
    </r>
    <r>
      <rPr>
        <sz val="11"/>
        <color theme="1"/>
        <rFont val="Calibri"/>
        <family val="2"/>
        <scheme val="minor"/>
      </rPr>
      <t xml:space="preserve"> have the system check that the advanced 8-day schedule for subtitle, AD, and signing versions and validates whether the accessible versions exist in the DAM, using integration with the MAM to show functionality and errors. Please explain how missing or incorrect files are flagged to users.</t>
    </r>
  </si>
  <si>
    <t>R3</t>
  </si>
  <si>
    <t>Notifications</t>
  </si>
  <si>
    <r>
      <t xml:space="preserve">The system </t>
    </r>
    <r>
      <rPr>
        <b/>
        <sz val="11"/>
        <rFont val="Calibri"/>
        <family val="2"/>
      </rPr>
      <t>shall</t>
    </r>
    <r>
      <rPr>
        <sz val="11"/>
        <color theme="1"/>
        <rFont val="Calibri"/>
        <family val="2"/>
        <scheme val="minor"/>
      </rPr>
      <t xml:space="preserve"> generate a notification list or daily log of missing files for scheduled programmes, with flexible notification options. Please explain how users access, filter, or export these logs. </t>
    </r>
  </si>
  <si>
    <t>R4</t>
  </si>
  <si>
    <t>Schedules</t>
  </si>
  <si>
    <r>
      <t xml:space="preserve">The system </t>
    </r>
    <r>
      <rPr>
        <b/>
        <sz val="11"/>
        <rFont val="Calibri"/>
        <family val="2"/>
      </rPr>
      <t>shall</t>
    </r>
    <r>
      <rPr>
        <sz val="11"/>
        <color theme="1"/>
        <rFont val="Calibri"/>
        <family val="2"/>
        <scheme val="minor"/>
      </rPr>
      <t xml:space="preserve"> provide missing-file visibility for the VOD Clic schedule and, where appropriate, for BBC iPlayer, ensuring that linear and VOD versions are validated independently. Please explain how this is presented to users. </t>
    </r>
  </si>
  <si>
    <t>R5</t>
  </si>
  <si>
    <t>Repeating Accesible shows</t>
  </si>
  <si>
    <r>
      <t xml:space="preserve">The system </t>
    </r>
    <r>
      <rPr>
        <b/>
        <sz val="11"/>
        <rFont val="Calibri"/>
        <family val="2"/>
      </rPr>
      <t>shall</t>
    </r>
    <r>
      <rPr>
        <sz val="11"/>
        <color theme="1"/>
        <rFont val="Calibri"/>
        <family val="2"/>
        <scheme val="minor"/>
      </rPr>
      <t xml:space="preserve"> check repeat transmissions of live subtitled programmes, ensuring that new subtitle files are created and correctly named, even when repeat files have different but related filenames. Please explain how mismatches are detected. </t>
    </r>
  </si>
  <si>
    <t>R6</t>
  </si>
  <si>
    <t>Reports</t>
  </si>
  <si>
    <r>
      <t xml:space="preserve">The system </t>
    </r>
    <r>
      <rPr>
        <b/>
        <sz val="11"/>
        <rFont val="Calibri"/>
        <family val="2"/>
      </rPr>
      <t>shall</t>
    </r>
    <r>
      <rPr>
        <sz val="11"/>
        <color theme="1"/>
        <rFont val="Calibri"/>
        <family val="2"/>
        <scheme val="minor"/>
      </rPr>
      <t xml:space="preserve"> allow the export of a report of accessible transmissions for Ofcom twice per year. Please explain how the report is generated, formatted, validated, and used for regulatory reporting. </t>
    </r>
  </si>
  <si>
    <t>R7</t>
  </si>
  <si>
    <t>Audience research</t>
  </si>
  <si>
    <t>Programme IDs</t>
  </si>
  <si>
    <r>
      <t xml:space="preserve">The system </t>
    </r>
    <r>
      <rPr>
        <b/>
        <sz val="11"/>
        <rFont val="Calibri"/>
        <family val="2"/>
      </rPr>
      <t>shall</t>
    </r>
    <r>
      <rPr>
        <sz val="11"/>
        <color theme="1"/>
        <rFont val="Calibri"/>
        <family val="2"/>
        <scheme val="minor"/>
      </rPr>
      <t xml:space="preserve"> maintain consistency in programme IDs and it </t>
    </r>
    <r>
      <rPr>
        <b/>
        <sz val="11"/>
        <rFont val="Calibri"/>
        <family val="2"/>
      </rPr>
      <t>shall</t>
    </r>
    <r>
      <rPr>
        <sz val="11"/>
        <color theme="1"/>
        <rFont val="Calibri"/>
        <family val="2"/>
        <scheme val="minor"/>
      </rPr>
      <t xml:space="preserve"> be maintained across the broadcast schedule, Clic, and the BBC iPlayer, recognising that this requirement may overlap with other systems. Please explain how mismatches are prevented. </t>
    </r>
  </si>
  <si>
    <t>R8</t>
  </si>
  <si>
    <r>
      <t xml:space="preserve">The system </t>
    </r>
    <r>
      <rPr>
        <b/>
        <sz val="11"/>
        <rFont val="Calibri"/>
        <family val="2"/>
      </rPr>
      <t>shall</t>
    </r>
    <r>
      <rPr>
        <sz val="11"/>
        <color theme="1"/>
        <rFont val="Calibri"/>
        <family val="2"/>
        <scheme val="minor"/>
      </rPr>
      <t xml:space="preserve"> track programme IDs post-transmission. Please explain how users can review or reconcile ID history and what additional detail might be needed for departments relying on this. </t>
    </r>
  </si>
  <si>
    <t>R9</t>
  </si>
  <si>
    <t>Direct access to duplicate datbase</t>
  </si>
  <si>
    <r>
      <t xml:space="preserve">The system </t>
    </r>
    <r>
      <rPr>
        <b/>
        <sz val="11"/>
        <rFont val="Calibri"/>
        <family val="2"/>
      </rPr>
      <t>shall</t>
    </r>
    <r>
      <rPr>
        <sz val="11"/>
        <color theme="1"/>
        <rFont val="Calibri"/>
        <family val="2"/>
        <scheme val="minor"/>
      </rPr>
      <t xml:space="preserve"> allow for a daily backup to a duplicate database which can be queried using R_studio (favoured by S4C Insight team) to do non-destructive analysis of the BMS data</t>
    </r>
  </si>
  <si>
    <t>R10</t>
  </si>
  <si>
    <t>Boom Kids</t>
  </si>
  <si>
    <t>3rd Party remote access</t>
  </si>
  <si>
    <r>
      <t xml:space="preserve">The system </t>
    </r>
    <r>
      <rPr>
        <b/>
        <sz val="11"/>
        <rFont val="Calibri"/>
        <family val="2"/>
      </rPr>
      <t>shall</t>
    </r>
    <r>
      <rPr>
        <sz val="11"/>
        <color theme="1"/>
        <rFont val="Calibri"/>
        <family val="2"/>
        <scheme val="minor"/>
      </rPr>
      <t xml:space="preserve"> support external remote users logging in securely, for example allowing children’s programmes made by external producers (such as Boom) to be entered remotely. Please explain authentication, identity management, and access permissions. These users </t>
    </r>
    <r>
      <rPr>
        <b/>
        <sz val="11"/>
        <rFont val="Calibri"/>
        <family val="2"/>
      </rPr>
      <t>shall</t>
    </r>
    <r>
      <rPr>
        <sz val="11"/>
        <color theme="1"/>
        <rFont val="Calibri"/>
        <family val="2"/>
        <scheme val="minor"/>
      </rPr>
      <t xml:space="preserve"> be allowed to enter data into the system.</t>
    </r>
  </si>
  <si>
    <t>R11</t>
  </si>
  <si>
    <t>Remote user View content</t>
  </si>
  <si>
    <r>
      <t xml:space="preserve">The system </t>
    </r>
    <r>
      <rPr>
        <b/>
        <sz val="11"/>
        <rFont val="Calibri"/>
        <family val="2"/>
      </rPr>
      <t>should</t>
    </r>
    <r>
      <rPr>
        <sz val="11"/>
        <color theme="1"/>
        <rFont val="Calibri"/>
        <family val="2"/>
        <scheme val="minor"/>
      </rPr>
      <t xml:space="preserve"> support external and internal remote users to access the programme library and catalogue, and whether MAM content can be viewed remotely from within the system. Please explain how rights and visibility restrictions are enforced. </t>
    </r>
  </si>
  <si>
    <t>R12</t>
  </si>
  <si>
    <t>Clic Admin and backend</t>
  </si>
  <si>
    <t>Post TX Encode</t>
  </si>
  <si>
    <r>
      <t xml:space="preserve">The system </t>
    </r>
    <r>
      <rPr>
        <b/>
        <sz val="11"/>
        <rFont val="Calibri"/>
        <family val="2"/>
      </rPr>
      <t>shall</t>
    </r>
    <r>
      <rPr>
        <sz val="11"/>
        <color theme="1"/>
        <rFont val="Calibri"/>
        <family val="2"/>
        <scheme val="minor"/>
      </rPr>
      <t xml:space="preserve"> support shows marked for catch-up on Clic to trigger the S4C AWS encoding platform to encode the show and deliver it to Clic, including the trigger mechanism for catch-up encoding. Please explain how triggers and confirmations are managed. </t>
    </r>
  </si>
  <si>
    <t>R13</t>
  </si>
  <si>
    <t>Pre TX Encode</t>
  </si>
  <si>
    <r>
      <t xml:space="preserve">The system </t>
    </r>
    <r>
      <rPr>
        <b/>
        <sz val="11"/>
        <rFont val="Calibri"/>
        <family val="2"/>
      </rPr>
      <t>shall</t>
    </r>
    <r>
      <rPr>
        <sz val="11"/>
        <color theme="1"/>
        <rFont val="Calibri"/>
        <family val="2"/>
        <scheme val="minor"/>
      </rPr>
      <t xml:space="preserve"> flag shows requiring pre-TX transcoding so that there is sufficient time for rendering. Please explain what criteria in the BMS are used to trigger these flags and downstream processes. </t>
    </r>
  </si>
  <si>
    <t>R14</t>
  </si>
  <si>
    <t>Live shows encoded by BBC</t>
  </si>
  <si>
    <r>
      <t xml:space="preserve">The system </t>
    </r>
    <r>
      <rPr>
        <b/>
        <sz val="11"/>
        <rFont val="Calibri"/>
        <family val="2"/>
      </rPr>
      <t>should</t>
    </r>
    <r>
      <rPr>
        <sz val="11"/>
        <color theme="1"/>
        <rFont val="Calibri"/>
        <family val="2"/>
        <scheme val="minor"/>
      </rPr>
      <t xml:space="preserve"> allow that metadata can be returned to the system after external processing. Please explain how updates are validated and merged.</t>
    </r>
  </si>
  <si>
    <t>R15</t>
  </si>
  <si>
    <t>VOD System</t>
  </si>
  <si>
    <r>
      <t xml:space="preserve">The system </t>
    </r>
    <r>
      <rPr>
        <b/>
        <sz val="11"/>
        <rFont val="Calibri"/>
        <family val="2"/>
      </rPr>
      <t>shall</t>
    </r>
    <r>
      <rPr>
        <sz val="11"/>
        <color theme="1"/>
        <rFont val="Calibri"/>
        <family val="2"/>
        <scheme val="minor"/>
      </rPr>
      <t xml:space="preserve"> manage VOD handling for the Clic administration platform. Please explain how VOD versions and metadata are delivered. </t>
    </r>
  </si>
  <si>
    <t>R16</t>
  </si>
  <si>
    <t>STL Subtile files</t>
  </si>
  <si>
    <r>
      <t xml:space="preserve">The system </t>
    </r>
    <r>
      <rPr>
        <b/>
        <sz val="11"/>
        <rFont val="Calibri"/>
        <family val="2"/>
      </rPr>
      <t>shall</t>
    </r>
    <r>
      <rPr>
        <sz val="11"/>
        <color theme="1"/>
        <rFont val="Calibri"/>
        <family val="2"/>
        <scheme val="minor"/>
      </rPr>
      <t xml:space="preserve"> allow subtitle files that are associated with VOD programmes, including tracking STL files for Clic and iPlayer. Please explain how multiple versions or languages are handled. </t>
    </r>
  </si>
  <si>
    <t>R17</t>
  </si>
  <si>
    <t>Manage related prog files</t>
  </si>
  <si>
    <r>
      <t xml:space="preserve">The system </t>
    </r>
    <r>
      <rPr>
        <b/>
        <sz val="11"/>
        <rFont val="Calibri"/>
        <family val="2"/>
      </rPr>
      <t>should</t>
    </r>
    <r>
      <rPr>
        <sz val="11"/>
        <color theme="1"/>
        <rFont val="Calibri"/>
        <family val="2"/>
        <scheme val="minor"/>
      </rPr>
      <t xml:space="preserve"> have a method for (accessible) signed in-vision versions of a show to be linked to rights metadata but tracked independently of other versions, avoiding errors in the schedule and preventing accidental deletion of the original unsigned version. Please explain how schedules select the correct version. </t>
    </r>
  </si>
  <si>
    <t>R18</t>
  </si>
  <si>
    <t>Publish VOD to Social Media Channels</t>
  </si>
  <si>
    <r>
      <rPr>
        <sz val="11"/>
        <color rgb="FF000000"/>
        <rFont val="Calibri"/>
      </rPr>
      <t xml:space="preserve">The system </t>
    </r>
    <r>
      <rPr>
        <b/>
        <sz val="11"/>
        <color rgb="FF000000"/>
        <rFont val="Calibri"/>
      </rPr>
      <t>should</t>
    </r>
    <r>
      <rPr>
        <sz val="11"/>
        <color rgb="FF000000"/>
        <rFont val="Calibri"/>
        <scheme val="minor"/>
      </rPr>
      <t xml:space="preserve"> allow publication of content to social media channels if possible which services do you support e.g. Instagram, facebook etc.</t>
    </r>
  </si>
  <si>
    <t>R19</t>
  </si>
  <si>
    <t>Player Analytics - Export Data from Searches</t>
  </si>
  <si>
    <r>
      <t xml:space="preserve">Bidders </t>
    </r>
    <r>
      <rPr>
        <b/>
        <sz val="11"/>
        <rFont val="Calibri"/>
        <family val="2"/>
      </rPr>
      <t>shall</t>
    </r>
    <r>
      <rPr>
        <sz val="11"/>
        <color theme="1"/>
        <rFont val="Calibri"/>
        <family val="2"/>
        <scheme val="minor"/>
      </rPr>
      <t xml:space="preserve"> support flexible data export capabilities e.g. CSV, etc. to export  from searches of Clic Player Analytics data</t>
    </r>
  </si>
  <si>
    <t>R20</t>
  </si>
  <si>
    <t>Player Analytics - Search S4C-Clic Player data stored in Live AWS-RDS Clic Oracle Database</t>
  </si>
  <si>
    <r>
      <t xml:space="preserve">Bidders system </t>
    </r>
    <r>
      <rPr>
        <b/>
        <sz val="11"/>
        <rFont val="Calibri"/>
        <family val="2"/>
      </rPr>
      <t>shall</t>
    </r>
    <r>
      <rPr>
        <sz val="11"/>
        <color theme="1"/>
        <rFont val="Calibri"/>
        <family val="2"/>
        <scheme val="minor"/>
      </rPr>
      <t xml:space="preserve"> have the ability to search the Clic database and show  the required fields to analyse Clic user data  such as, Device Type, Application, Welsh region PO Code etc and to allow export of this data see R-19 include flexible filtering by category existing system queries using Oracle DB Links</t>
    </r>
  </si>
  <si>
    <t>R21</t>
  </si>
  <si>
    <t>Clic &amp; Freely logs - Automated pull-backof log data from AWS -RDS</t>
  </si>
  <si>
    <r>
      <t xml:space="preserve">Bidders </t>
    </r>
    <r>
      <rPr>
        <b/>
        <sz val="11"/>
        <rFont val="Calibri"/>
        <family val="2"/>
      </rPr>
      <t>shall</t>
    </r>
    <r>
      <rPr>
        <sz val="11"/>
        <color theme="1"/>
        <rFont val="Calibri"/>
        <family val="2"/>
        <scheme val="minor"/>
      </rPr>
      <t xml:space="preserve"> provide for automated scheduled pull-back logs of Clic_Users &amp; Web_logs (every 15 mins) and Freely_QoS_Logs (every 10 mins) from the AWS-RDS database used by S4C-Clic system</t>
    </r>
  </si>
  <si>
    <t>R22</t>
  </si>
  <si>
    <t>Player Analytics - Database retention policy</t>
  </si>
  <si>
    <r>
      <t xml:space="preserve">Bidders </t>
    </r>
    <r>
      <rPr>
        <b/>
        <sz val="11"/>
        <color theme="1"/>
        <rFont val="Calibri"/>
        <family val="2"/>
        <scheme val="minor"/>
      </rPr>
      <t>shall</t>
    </r>
    <r>
      <rPr>
        <sz val="11"/>
        <color theme="1"/>
        <rFont val="Calibri"/>
        <family val="2"/>
        <scheme val="minor"/>
      </rPr>
      <t xml:space="preserve"> store data derived from S4C's AWS-RDS database indefinitely</t>
    </r>
  </si>
  <si>
    <t>R23</t>
  </si>
  <si>
    <t>Player Analytics - Display of Clic viewing data</t>
  </si>
  <si>
    <r>
      <t xml:space="preserve">The system </t>
    </r>
    <r>
      <rPr>
        <b/>
        <sz val="11"/>
        <rFont val="Calibri"/>
        <family val="2"/>
      </rPr>
      <t>should</t>
    </r>
    <r>
      <rPr>
        <sz val="11"/>
        <color theme="1"/>
        <rFont val="Calibri"/>
        <family val="2"/>
        <scheme val="minor"/>
      </rPr>
      <t xml:space="preserve"> display searchable viewing data with at least but not limited to these fields Prog-ID,Prog Description, No of Views, Total Play Duration, Average Play Duration  etc the data is all live in AWS-RDS</t>
    </r>
  </si>
  <si>
    <t>R24</t>
  </si>
  <si>
    <t>User Marketing - Emails to Clic users</t>
  </si>
  <si>
    <r>
      <t xml:space="preserve">The system </t>
    </r>
    <r>
      <rPr>
        <b/>
        <sz val="11"/>
        <rFont val="Calibri"/>
        <family val="2"/>
      </rPr>
      <t>shall</t>
    </r>
    <r>
      <rPr>
        <sz val="11"/>
        <color theme="1"/>
        <rFont val="Calibri"/>
        <family val="2"/>
        <scheme val="minor"/>
      </rPr>
      <t xml:space="preserve"> provide the ability to search and display the Clic AWS-RDS database for data such as email, Series watched, Episodes watched, region - Wales GB or Int, PO Code, Name, Advertiser ID (used to identify mobile and app users etc), Mailing lists type, Newsletter Type, Verified email/ bounce status (derived from AWS-RDS user email system which uses AWS SES email service for signup to Clic) Date registered as user, DOB, Preferred Languages etc</t>
    </r>
  </si>
  <si>
    <t>R25</t>
  </si>
  <si>
    <t>User Marketing -Emails to Clic users</t>
  </si>
  <si>
    <r>
      <t xml:space="preserve">The system </t>
    </r>
    <r>
      <rPr>
        <b/>
        <sz val="11"/>
        <rFont val="Calibri"/>
        <family val="2"/>
      </rPr>
      <t>shall</t>
    </r>
    <r>
      <rPr>
        <sz val="11"/>
        <color theme="1"/>
        <rFont val="Calibri"/>
        <family val="2"/>
        <scheme val="minor"/>
      </rPr>
      <t xml:space="preserve"> provide the capability to export flexible combinations of the fields in R24 above as csv, excel or direct export to mail system used by S4C which is MailChimp</t>
    </r>
  </si>
  <si>
    <t>R26</t>
  </si>
  <si>
    <t xml:space="preserve">BMS </t>
  </si>
  <si>
    <r>
      <t xml:space="preserve">The system </t>
    </r>
    <r>
      <rPr>
        <b/>
        <sz val="11"/>
        <rFont val="Calibri"/>
        <family val="2"/>
      </rPr>
      <t>shall</t>
    </r>
    <r>
      <rPr>
        <sz val="11"/>
        <color theme="1"/>
        <rFont val="Calibri"/>
        <family val="2"/>
        <scheme val="minor"/>
      </rPr>
      <t xml:space="preserve"> have the capability to write to the AWS-RDS system used by Clic</t>
    </r>
  </si>
  <si>
    <t>R27</t>
  </si>
  <si>
    <t>Content</t>
  </si>
  <si>
    <t>NOTFICATIONS</t>
  </si>
  <si>
    <r>
      <t xml:space="preserve">The system </t>
    </r>
    <r>
      <rPr>
        <b/>
        <sz val="11"/>
        <rFont val="Calibri"/>
        <family val="2"/>
      </rPr>
      <t>shall</t>
    </r>
    <r>
      <rPr>
        <sz val="11"/>
        <color theme="1"/>
        <rFont val="Calibri"/>
        <family val="2"/>
        <scheme val="minor"/>
      </rPr>
      <t xml:space="preserve"> flag notifications on specified events and sends alerts via email, Teams, or other messaging services. Please explain how notification rules are configured and how flexible this is for different use cases. </t>
    </r>
  </si>
  <si>
    <t>R28</t>
  </si>
  <si>
    <t>Display</t>
  </si>
  <si>
    <r>
      <t xml:space="preserve">The system </t>
    </r>
    <r>
      <rPr>
        <b/>
        <sz val="11"/>
        <rFont val="Calibri"/>
        <family val="2"/>
      </rPr>
      <t>shall</t>
    </r>
    <r>
      <rPr>
        <sz val="11"/>
        <color theme="1"/>
        <rFont val="Calibri"/>
        <family val="2"/>
        <scheme val="minor"/>
      </rPr>
      <t xml:space="preserve"> use colour or RAG rules to highlight items based on readiness or validation criteria, drawing attention to items requiring action. Please explain how these rules are configured. </t>
    </r>
  </si>
  <si>
    <t>R29</t>
  </si>
  <si>
    <t>Search</t>
  </si>
  <si>
    <r>
      <t xml:space="preserve">The system </t>
    </r>
    <r>
      <rPr>
        <b/>
        <sz val="11"/>
        <rFont val="Calibri"/>
        <family val="2"/>
      </rPr>
      <t>shall</t>
    </r>
    <r>
      <rPr>
        <sz val="11"/>
        <color theme="1"/>
        <rFont val="Calibri"/>
        <family val="2"/>
        <scheme val="minor"/>
      </rPr>
      <t xml:space="preserve"> enable users to search for content, including where this involves integration with the MAM. Please explain the search fields and metadata available and how this compares with S4C’s current archive search via the existing BSM. </t>
    </r>
  </si>
  <si>
    <t>R30</t>
  </si>
  <si>
    <t>Finance</t>
  </si>
  <si>
    <t>Run Ofcom Report</t>
  </si>
  <si>
    <r>
      <t xml:space="preserve">The system </t>
    </r>
    <r>
      <rPr>
        <b/>
        <sz val="11"/>
        <rFont val="Calibri"/>
        <family val="2"/>
      </rPr>
      <t>shall</t>
    </r>
    <r>
      <rPr>
        <sz val="11"/>
        <color theme="1"/>
        <rFont val="Calibri"/>
        <family val="2"/>
        <scheme val="minor"/>
      </rPr>
      <t xml:space="preserve"> generate the monthly Ofcom TX report, which is currently a manual process. Please explain what elements are included in the report. Used by programme finance.</t>
    </r>
  </si>
  <si>
    <t>R31</t>
  </si>
  <si>
    <t>Check costs of Programmes in asrun</t>
  </si>
  <si>
    <r>
      <t xml:space="preserve">The system </t>
    </r>
    <r>
      <rPr>
        <b/>
        <sz val="11"/>
        <rFont val="Calibri"/>
        <family val="2"/>
      </rPr>
      <t>shall</t>
    </r>
    <r>
      <rPr>
        <sz val="11"/>
        <color theme="1"/>
        <rFont val="Calibri"/>
        <family val="2"/>
        <scheme val="minor"/>
      </rPr>
      <t xml:space="preserve"> check programme costs for a given period against the expected cost forecasts. Please describe how users are alerted to variances. </t>
    </r>
  </si>
  <si>
    <t>R32</t>
  </si>
  <si>
    <t>Received invoices for programmes exist in system</t>
  </si>
  <si>
    <r>
      <t xml:space="preserve">The system </t>
    </r>
    <r>
      <rPr>
        <b/>
        <sz val="11"/>
        <rFont val="Calibri"/>
        <family val="2"/>
      </rPr>
      <t>shall</t>
    </r>
    <r>
      <rPr>
        <sz val="11"/>
        <color theme="1"/>
        <rFont val="Calibri"/>
        <family val="2"/>
        <scheme val="minor"/>
      </rPr>
      <t xml:space="preserve"> track staged production invoice payments for commissioned programmes and allow submitted invoices to be searched against the production record. Please explain how payment stages and statuses are managed. </t>
    </r>
  </si>
  <si>
    <t>R33</t>
  </si>
  <si>
    <t>Liquidated Damages</t>
  </si>
  <si>
    <r>
      <t xml:space="preserve">The system </t>
    </r>
    <r>
      <rPr>
        <b/>
        <sz val="11"/>
        <rFont val="Calibri"/>
        <family val="2"/>
      </rPr>
      <t>should</t>
    </r>
    <r>
      <rPr>
        <sz val="11"/>
        <color theme="1"/>
        <rFont val="Calibri"/>
        <family val="2"/>
        <scheme val="minor"/>
      </rPr>
      <t xml:space="preserve"> have the capability to manage liquidated damages as a standard feature</t>
    </r>
  </si>
  <si>
    <t>R34</t>
  </si>
  <si>
    <t>General</t>
  </si>
  <si>
    <t>Licensing terms</t>
  </si>
  <si>
    <r>
      <rPr>
        <sz val="11"/>
        <color rgb="FF000000"/>
        <rFont val="Calibri"/>
        <scheme val="minor"/>
      </rPr>
      <t xml:space="preserve">Bidders </t>
    </r>
    <r>
      <rPr>
        <b/>
        <sz val="11"/>
        <color rgb="FF000000"/>
        <rFont val="Calibri"/>
        <scheme val="minor"/>
      </rPr>
      <t>shall</t>
    </r>
    <r>
      <rPr>
        <sz val="11"/>
        <color rgb="FF000000"/>
        <rFont val="Calibri"/>
        <scheme val="minor"/>
      </rPr>
      <t xml:space="preserve"> provide details of user licensing terms for additional users.</t>
    </r>
  </si>
  <si>
    <t>R35</t>
  </si>
  <si>
    <t>Help Screens in English and Welsh</t>
  </si>
  <si>
    <r>
      <t xml:space="preserve">The system </t>
    </r>
    <r>
      <rPr>
        <b/>
        <sz val="11"/>
        <rFont val="Calibri"/>
        <family val="2"/>
      </rPr>
      <t>should</t>
    </r>
    <r>
      <rPr>
        <sz val="11"/>
        <color theme="1"/>
        <rFont val="Calibri"/>
        <family val="2"/>
        <scheme val="minor"/>
      </rPr>
      <t xml:space="preserve"> provide inline help menus in the platform in both English and Welsh</t>
    </r>
  </si>
  <si>
    <t>R36</t>
  </si>
  <si>
    <t>Custom logins</t>
  </si>
  <si>
    <r>
      <t xml:space="preserve">The system </t>
    </r>
    <r>
      <rPr>
        <b/>
        <sz val="11"/>
        <rFont val="Calibri"/>
        <family val="2"/>
      </rPr>
      <t>should</t>
    </r>
    <r>
      <rPr>
        <sz val="11"/>
        <color theme="1"/>
        <rFont val="Calibri"/>
        <family val="2"/>
        <scheme val="minor"/>
      </rPr>
      <t xml:space="preserve"> customise views of the schedule according to the role of the user </t>
    </r>
  </si>
  <si>
    <t>R37</t>
  </si>
  <si>
    <t>Legal &amp; Bus Affairs</t>
  </si>
  <si>
    <t>Music reporting</t>
  </si>
  <si>
    <r>
      <t xml:space="preserve">The system </t>
    </r>
    <r>
      <rPr>
        <b/>
        <sz val="11"/>
        <rFont val="Calibri"/>
        <family val="2"/>
      </rPr>
      <t>shall</t>
    </r>
    <r>
      <rPr>
        <sz val="11"/>
        <color theme="1"/>
        <rFont val="Calibri"/>
        <family val="2"/>
        <scheme val="minor"/>
      </rPr>
      <t xml:space="preserve"> produce reports of music rights used and export this data post transmission or media use</t>
    </r>
  </si>
  <si>
    <t>R38</t>
  </si>
  <si>
    <r>
      <t xml:space="preserve">The system </t>
    </r>
    <r>
      <rPr>
        <b/>
        <sz val="11"/>
        <rFont val="Calibri"/>
        <family val="2"/>
      </rPr>
      <t>shall</t>
    </r>
    <r>
      <rPr>
        <sz val="11"/>
        <color theme="1"/>
        <rFont val="Calibri"/>
        <family val="2"/>
        <scheme val="minor"/>
      </rPr>
      <t xml:space="preserve"> have cue sheet data  shown for each item in the schedule. Please explain how users access and review this data, and how example cue sheet data from systems such as PAC could be used. </t>
    </r>
  </si>
  <si>
    <t>R39</t>
  </si>
  <si>
    <t>Contracts</t>
  </si>
  <si>
    <r>
      <t xml:space="preserve">The system </t>
    </r>
    <r>
      <rPr>
        <b/>
        <sz val="11"/>
        <rFont val="Calibri"/>
        <family val="2"/>
      </rPr>
      <t>should</t>
    </r>
    <r>
      <rPr>
        <sz val="11"/>
        <color theme="1"/>
        <rFont val="Calibri"/>
        <family val="2"/>
        <scheme val="minor"/>
      </rPr>
      <t xml:space="preserve"> generate a dummy contract for a programme based on data received from the  commissioning system , including adding a new programme contract into the system. Please explain how this data flows into the contract template.  (Ref existing CWMWL Planned to be replaced in this tender)</t>
    </r>
  </si>
  <si>
    <t>R40</t>
  </si>
  <si>
    <t>Rights</t>
  </si>
  <si>
    <r>
      <t xml:space="preserve">The system </t>
    </r>
    <r>
      <rPr>
        <b/>
        <sz val="11"/>
        <rFont val="Calibri"/>
        <family val="2"/>
      </rPr>
      <t>shall</t>
    </r>
    <r>
      <rPr>
        <sz val="11"/>
        <color theme="1"/>
        <rFont val="Calibri"/>
        <family val="2"/>
        <scheme val="minor"/>
      </rPr>
      <t xml:space="preserve"> allow users to look up programmes in the catalogue for re-scheduling on Clic or for linear repeats, including showing music usage and third-party data where relevant. Please explain how rights and availability are presented. </t>
    </r>
  </si>
  <si>
    <t>R41</t>
  </si>
  <si>
    <t>Viewing Content</t>
  </si>
  <si>
    <r>
      <t xml:space="preserve">The system </t>
    </r>
    <r>
      <rPr>
        <b/>
        <sz val="11"/>
        <rFont val="Calibri"/>
        <family val="2"/>
      </rPr>
      <t>should</t>
    </r>
    <r>
      <rPr>
        <sz val="11"/>
        <color theme="1"/>
        <rFont val="Calibri"/>
        <family val="2"/>
        <scheme val="minor"/>
      </rPr>
      <t xml:space="preserve"> support viewing content from the MAM within the scheduling environment. A good example of where it is used are Legal users who need to view content for compliance, and explain how formats, versions, or proxies are selected. </t>
    </r>
  </si>
  <si>
    <t>R42</t>
  </si>
  <si>
    <r>
      <t xml:space="preserve">The system </t>
    </r>
    <r>
      <rPr>
        <b/>
        <sz val="11"/>
        <rFont val="Calibri"/>
        <family val="2"/>
      </rPr>
      <t>shall</t>
    </r>
    <r>
      <rPr>
        <sz val="11"/>
        <color theme="1"/>
        <rFont val="Calibri"/>
        <family val="2"/>
        <scheme val="minor"/>
      </rPr>
      <t xml:space="preserve"> manage rights functionality, including viewing windows and restrictions. Please explain how rights conflicts are detected and communicated. </t>
    </r>
  </si>
  <si>
    <t>R43</t>
  </si>
  <si>
    <r>
      <t xml:space="preserve">The system </t>
    </r>
    <r>
      <rPr>
        <b/>
        <sz val="11"/>
        <rFont val="Calibri"/>
        <family val="2"/>
      </rPr>
      <t>shall</t>
    </r>
    <r>
      <rPr>
        <sz val="11"/>
        <color theme="1"/>
        <rFont val="Calibri"/>
        <family val="2"/>
        <scheme val="minor"/>
      </rPr>
      <t xml:space="preserve">  display a rights consumption dashboard, showing usage and remaining allowances for each programme. Please explain how renewal or exhaustion alerts are generated and what filters or analytics are available</t>
    </r>
  </si>
  <si>
    <t>R44</t>
  </si>
  <si>
    <r>
      <t xml:space="preserve">The system </t>
    </r>
    <r>
      <rPr>
        <b/>
        <sz val="11"/>
        <rFont val="Calibri"/>
        <family val="2"/>
      </rPr>
      <t>shall</t>
    </r>
    <r>
      <rPr>
        <sz val="11"/>
        <color theme="1"/>
        <rFont val="Calibri"/>
        <family val="2"/>
        <scheme val="minor"/>
      </rPr>
      <t xml:space="preserve"> display the number of episodes or programmes acquired from a given production company. Please explain how this information links to contract and catalogue data. </t>
    </r>
  </si>
  <si>
    <t>R45</t>
  </si>
  <si>
    <r>
      <t xml:space="preserve">The system </t>
    </r>
    <r>
      <rPr>
        <b/>
        <sz val="11"/>
        <rFont val="Calibri"/>
        <family val="2"/>
      </rPr>
      <t>should</t>
    </r>
    <r>
      <rPr>
        <sz val="11"/>
        <color theme="1"/>
        <rFont val="Calibri"/>
        <family val="2"/>
        <scheme val="minor"/>
      </rPr>
      <t xml:space="preserve">  generate metadata for online views, audience measurement, or digital reporting. Please explain how this data is produced and exported. </t>
    </r>
  </si>
  <si>
    <t>R46</t>
  </si>
  <si>
    <t>Rights - Social Media</t>
  </si>
  <si>
    <r>
      <t xml:space="preserve">The system </t>
    </r>
    <r>
      <rPr>
        <b/>
        <sz val="11"/>
        <rFont val="Calibri"/>
        <family val="2"/>
      </rPr>
      <t>should</t>
    </r>
    <r>
      <rPr>
        <sz val="11"/>
        <color theme="1"/>
        <rFont val="Calibri"/>
        <family val="2"/>
        <scheme val="minor"/>
      </rPr>
      <t xml:space="preserve">  record and display subsidiary usage for clips or extracts used on social media platforms such as YouTube, keeping track of where episodes are consumed and where rights payments to companies may be triggered. Please explain how these uses are linked to rights and contracts. </t>
    </r>
  </si>
  <si>
    <t>R47</t>
  </si>
  <si>
    <r>
      <t xml:space="preserve">The system </t>
    </r>
    <r>
      <rPr>
        <b/>
        <sz val="11"/>
        <rFont val="Calibri"/>
        <family val="2"/>
      </rPr>
      <t>shall</t>
    </r>
    <r>
      <rPr>
        <sz val="11"/>
        <color theme="1"/>
        <rFont val="Calibri"/>
        <family val="2"/>
        <scheme val="minor"/>
      </rPr>
      <t xml:space="preserve"> manage contract and rights data, including terms, windows, and obligations. Please explain how this information drives scheduling validation. </t>
    </r>
  </si>
  <si>
    <t>R48</t>
  </si>
  <si>
    <t>PAC data</t>
  </si>
  <si>
    <r>
      <t xml:space="preserve">The system </t>
    </r>
    <r>
      <rPr>
        <b/>
        <sz val="11"/>
        <rFont val="Calibri"/>
        <family val="2"/>
      </rPr>
      <t>shall</t>
    </r>
    <r>
      <rPr>
        <sz val="11"/>
        <color theme="1"/>
        <rFont val="Calibri"/>
        <family val="2"/>
        <scheme val="minor"/>
      </rPr>
      <t xml:space="preserve"> display Programme as Completed (PAC) data screens within the platform. Please explain how PAC content links to the schedule and programme records. </t>
    </r>
  </si>
  <si>
    <t>R49</t>
  </si>
  <si>
    <r>
      <t xml:space="preserve">The system </t>
    </r>
    <r>
      <rPr>
        <b/>
        <sz val="11"/>
        <rFont val="Calibri"/>
        <family val="2"/>
      </rPr>
      <t>should</t>
    </r>
    <r>
      <rPr>
        <sz val="11"/>
        <color theme="1"/>
        <rFont val="Calibri"/>
        <family val="2"/>
        <scheme val="minor"/>
      </rPr>
      <t xml:space="preserve"> allow for tick-box cover sheets for rights to be generated or viewed for each programme. Please explain how version-specific rights or exceptions are handled, noting that Legal may wish to refine this requirement further. </t>
    </r>
  </si>
  <si>
    <t>R50</t>
  </si>
  <si>
    <r>
      <t xml:space="preserve">The system </t>
    </r>
    <r>
      <rPr>
        <b/>
        <sz val="11"/>
        <rFont val="Calibri"/>
        <family val="2"/>
      </rPr>
      <t>shall</t>
    </r>
    <r>
      <rPr>
        <sz val="11"/>
        <color theme="1"/>
        <rFont val="Calibri"/>
        <family val="2"/>
        <scheme val="minor"/>
      </rPr>
      <t xml:space="preserve"> track how music cue sheet data enter the system and how it is displayed and reported. Please explain how cue sheet changes are versioned or approved, and how PAC forms or equivalent examples could be used to support this. </t>
    </r>
  </si>
  <si>
    <t>R51</t>
  </si>
  <si>
    <t>Planning</t>
  </si>
  <si>
    <t>Watershed flagging</t>
  </si>
  <si>
    <r>
      <t xml:space="preserve">The system </t>
    </r>
    <r>
      <rPr>
        <b/>
        <sz val="11"/>
        <rFont val="Calibri"/>
        <family val="2"/>
      </rPr>
      <t>shall</t>
    </r>
    <r>
      <rPr>
        <sz val="11"/>
        <color theme="1"/>
        <rFont val="Calibri"/>
        <family val="2"/>
        <scheme val="minor"/>
      </rPr>
      <t xml:space="preserve"> take account of age ratings when scheduling  e.g. Watershed flagging (post 21:00 UK rules)</t>
    </r>
  </si>
  <si>
    <t>R52</t>
  </si>
  <si>
    <t>Web Schedule display</t>
  </si>
  <si>
    <r>
      <t xml:space="preserve">The system </t>
    </r>
    <r>
      <rPr>
        <b/>
        <sz val="11"/>
        <rFont val="Calibri"/>
        <family val="2"/>
      </rPr>
      <t>shall</t>
    </r>
    <r>
      <rPr>
        <sz val="11"/>
        <color theme="1"/>
        <rFont val="Calibri"/>
        <family val="2"/>
        <scheme val="minor"/>
      </rPr>
      <t xml:space="preserve"> provide web broswer based scheduling</t>
    </r>
  </si>
  <si>
    <t>R53</t>
  </si>
  <si>
    <t>Advanced Scheduling</t>
  </si>
  <si>
    <r>
      <t xml:space="preserve">The system </t>
    </r>
    <r>
      <rPr>
        <b/>
        <sz val="11"/>
        <rFont val="Calibri"/>
        <family val="2"/>
      </rPr>
      <t>shall</t>
    </r>
    <r>
      <rPr>
        <sz val="11"/>
        <color theme="1"/>
        <rFont val="Calibri"/>
        <family val="2"/>
        <scheme val="minor"/>
      </rPr>
      <t xml:space="preserve"> provide the ability to enter dummy advance schedules, including episodes, series, and break pattern data. Please explain how this information can be adjusted or replaced later in the planning workflow. Are there any other planning aides for skelton planning schedules?</t>
    </r>
  </si>
  <si>
    <t>R54</t>
  </si>
  <si>
    <t>Detail schedule</t>
  </si>
  <si>
    <r>
      <t xml:space="preserve">The system </t>
    </r>
    <r>
      <rPr>
        <b/>
        <sz val="11"/>
        <rFont val="Calibri"/>
        <family val="2"/>
      </rPr>
      <t>shall</t>
    </r>
    <r>
      <rPr>
        <sz val="11"/>
        <color theme="1"/>
        <rFont val="Calibri"/>
        <family val="2"/>
        <scheme val="minor"/>
      </rPr>
      <t xml:space="preserve"> provide flexibility within the daily rundown. Please include how users can adapt or reorganise the rundown dynamically. </t>
    </r>
  </si>
  <si>
    <t>R55</t>
  </si>
  <si>
    <t>Contingency Schedules</t>
  </si>
  <si>
    <r>
      <t xml:space="preserve">The system </t>
    </r>
    <r>
      <rPr>
        <b/>
        <sz val="11"/>
        <rFont val="Calibri"/>
        <family val="2"/>
      </rPr>
      <t>shall</t>
    </r>
    <r>
      <rPr>
        <sz val="11"/>
        <color theme="1"/>
        <rFont val="Calibri"/>
        <family val="2"/>
        <scheme val="minor"/>
      </rPr>
      <t xml:space="preserve"> support the creation and scheduling of contingency/alternative schedules. Please explain how users can activate them quickly in operational scenarios. </t>
    </r>
  </si>
  <si>
    <t>R56</t>
  </si>
  <si>
    <t>VOD Schedule</t>
  </si>
  <si>
    <r>
      <t xml:space="preserve">The system </t>
    </r>
    <r>
      <rPr>
        <b/>
        <sz val="11"/>
        <rFont val="Calibri"/>
        <family val="2"/>
      </rPr>
      <t>shall</t>
    </r>
    <r>
      <rPr>
        <sz val="11"/>
        <color theme="1"/>
        <rFont val="Calibri"/>
        <family val="2"/>
        <scheme val="minor"/>
      </rPr>
      <t xml:space="preserve"> provide an alternative schedule for Clic and BBC iPlayer. Please explain how platform-specific versions and metadata are managed. For example some live programming may only be shown on Clic or BBC iPlayer</t>
    </r>
  </si>
  <si>
    <t>R57</t>
  </si>
  <si>
    <t>VOD scheduling and Catch-up</t>
  </si>
  <si>
    <r>
      <t xml:space="preserve">The system </t>
    </r>
    <r>
      <rPr>
        <b/>
        <sz val="11"/>
        <rFont val="Calibri"/>
        <family val="2"/>
      </rPr>
      <t>shall</t>
    </r>
    <r>
      <rPr>
        <sz val="11"/>
        <color theme="1"/>
        <rFont val="Calibri"/>
        <family val="2"/>
        <scheme val="minor"/>
      </rPr>
      <t xml:space="preserve"> allow automated scheduling of VOD Catch up content for the VOD platform Clic</t>
    </r>
  </si>
  <si>
    <t>R58</t>
  </si>
  <si>
    <t>Promo Planning</t>
  </si>
  <si>
    <r>
      <t xml:space="preserve">The system </t>
    </r>
    <r>
      <rPr>
        <b/>
        <sz val="11"/>
        <rFont val="Calibri"/>
        <family val="2"/>
      </rPr>
      <t>shall</t>
    </r>
    <r>
      <rPr>
        <sz val="11"/>
        <color theme="1"/>
        <rFont val="Calibri"/>
        <family val="2"/>
        <scheme val="minor"/>
      </rPr>
      <t xml:space="preserve"> allow users to plan promos and promo campaigns within the planning module. Include details on linking promos to scheduled programmes and campaign rules. </t>
    </r>
  </si>
  <si>
    <t>R59</t>
  </si>
  <si>
    <t>Group Schedule</t>
  </si>
  <si>
    <r>
      <t xml:space="preserve">The system </t>
    </r>
    <r>
      <rPr>
        <b/>
        <sz val="11"/>
        <rFont val="Calibri"/>
        <family val="2"/>
      </rPr>
      <t>shall</t>
    </r>
    <r>
      <rPr>
        <sz val="11"/>
        <color theme="1"/>
        <rFont val="Calibri"/>
        <family val="2"/>
        <scheme val="minor"/>
      </rPr>
      <t xml:space="preserve"> enable users to copy short blocks of programming, such as News followed by Weather, using parent–child containers or similar functionality for regular shows. Please explain how dependencies or sequence rules are preserved. </t>
    </r>
  </si>
  <si>
    <t>R60</t>
  </si>
  <si>
    <t>Sponsorship</t>
  </si>
  <si>
    <r>
      <t xml:space="preserve">The system </t>
    </r>
    <r>
      <rPr>
        <b/>
        <sz val="11"/>
        <rFont val="Calibri"/>
        <family val="2"/>
      </rPr>
      <t>shall</t>
    </r>
    <r>
      <rPr>
        <sz val="11"/>
        <color theme="1"/>
        <rFont val="Calibri"/>
        <family val="2"/>
        <scheme val="minor"/>
      </rPr>
      <t xml:space="preserve"> support the automatic scheduling of sponsored items, including the automatic placement of sponsorship in and out of parts across a series. Please explain how sponsorship rules or constraints can be applied and maintained. </t>
    </r>
  </si>
  <si>
    <t>R61</t>
  </si>
  <si>
    <t>Export Schedule</t>
  </si>
  <si>
    <r>
      <t xml:space="preserve">The system </t>
    </r>
    <r>
      <rPr>
        <b/>
        <sz val="11"/>
        <rFont val="Calibri"/>
        <family val="2"/>
      </rPr>
      <t>shall</t>
    </r>
    <r>
      <rPr>
        <sz val="11"/>
        <color theme="1"/>
        <rFont val="Calibri"/>
        <family val="2"/>
        <scheme val="minor"/>
      </rPr>
      <t xml:space="preserve"> export schedule data as required to external partners such as AXIOM (ad partner).  Other platforms include e.g. Freely, Sky and Virgin in the UK Also to Please explain the configurable metadata included in the export. </t>
    </r>
  </si>
  <si>
    <t>R62</t>
  </si>
  <si>
    <t>Ad Sales</t>
  </si>
  <si>
    <r>
      <t xml:space="preserve">The system </t>
    </r>
    <r>
      <rPr>
        <b/>
        <sz val="11"/>
        <rFont val="Calibri"/>
        <family val="2"/>
      </rPr>
      <t>shall</t>
    </r>
    <r>
      <rPr>
        <sz val="11"/>
        <color theme="1"/>
        <rFont val="Calibri"/>
        <family val="2"/>
        <scheme val="minor"/>
      </rPr>
      <t xml:space="preserve"> integrate with external ad sales systems such as Axiom (current partner to S4C)</t>
    </r>
  </si>
  <si>
    <t>R63</t>
  </si>
  <si>
    <r>
      <t xml:space="preserve">The system </t>
    </r>
    <r>
      <rPr>
        <b/>
        <sz val="11"/>
        <rFont val="Calibri"/>
        <family val="2"/>
      </rPr>
      <t>shall</t>
    </r>
    <r>
      <rPr>
        <sz val="11"/>
        <color theme="1"/>
        <rFont val="Calibri"/>
        <family val="2"/>
        <scheme val="minor"/>
      </rPr>
      <t xml:space="preserve"> show the Ad break content details in the schedule rundown</t>
    </r>
  </si>
  <si>
    <t>R64</t>
  </si>
  <si>
    <t>Export Billings</t>
  </si>
  <si>
    <r>
      <t xml:space="preserve">The system </t>
    </r>
    <r>
      <rPr>
        <b/>
        <sz val="11"/>
        <color theme="1"/>
        <rFont val="Calibri"/>
        <family val="2"/>
        <scheme val="minor"/>
      </rPr>
      <t>shall</t>
    </r>
    <r>
      <rPr>
        <sz val="11"/>
        <color theme="1"/>
        <rFont val="Calibri"/>
        <family val="2"/>
        <scheme val="minor"/>
      </rPr>
      <t xml:space="preserve"> export the 10 Day billing schedule (Automatically with approval) to Axiom and or other partners</t>
    </r>
  </si>
  <si>
    <t>R65</t>
  </si>
  <si>
    <t>Collapse Schedule</t>
  </si>
  <si>
    <r>
      <t xml:space="preserve">The system </t>
    </r>
    <r>
      <rPr>
        <b/>
        <sz val="11"/>
        <rFont val="Calibri"/>
        <family val="2"/>
      </rPr>
      <t>shall</t>
    </r>
    <r>
      <rPr>
        <sz val="11"/>
        <color theme="1"/>
        <rFont val="Calibri"/>
        <family val="2"/>
        <scheme val="minor"/>
      </rPr>
      <t xml:space="preserve"> support expanding and collapsing of the schedule to simplify reading. Please include examples of how users can control the level of detail displayed, for example collapsing ad breaks and regular shows to focus on main programmes. </t>
    </r>
  </si>
  <si>
    <t>R66</t>
  </si>
  <si>
    <t>Edit schedule</t>
  </si>
  <si>
    <r>
      <t xml:space="preserve">The system </t>
    </r>
    <r>
      <rPr>
        <b/>
        <sz val="11"/>
        <rFont val="Calibri"/>
        <family val="2"/>
      </rPr>
      <t>shall</t>
    </r>
    <r>
      <rPr>
        <sz val="11"/>
        <color theme="1"/>
        <rFont val="Calibri"/>
        <family val="2"/>
        <scheme val="minor"/>
      </rPr>
      <t xml:space="preserve"> enable the copying of repeats or changing titles across a series, including changing running times across the series. Please explain how edits propagate across multiple related records. </t>
    </r>
  </si>
  <si>
    <t>R67</t>
  </si>
  <si>
    <r>
      <t xml:space="preserve">The system </t>
    </r>
    <r>
      <rPr>
        <b/>
        <sz val="11"/>
        <rFont val="Calibri"/>
        <family val="2"/>
      </rPr>
      <t>shall</t>
    </r>
    <r>
      <rPr>
        <sz val="11"/>
        <color theme="1"/>
        <rFont val="Calibri"/>
        <family val="2"/>
        <scheme val="minor"/>
      </rPr>
      <t xml:space="preserve"> allow the number of parts in a series to be changed when repeated, in a way that avoids extensive manual editing. Please explain how this affects downstream scheduling and metadata. </t>
    </r>
  </si>
  <si>
    <t>R68</t>
  </si>
  <si>
    <r>
      <t xml:space="preserve">The system </t>
    </r>
    <r>
      <rPr>
        <b/>
        <sz val="11"/>
        <rFont val="Calibri"/>
        <family val="2"/>
      </rPr>
      <t>shall</t>
    </r>
    <r>
      <rPr>
        <sz val="11"/>
        <color theme="1"/>
        <rFont val="Calibri"/>
        <family val="2"/>
        <scheme val="minor"/>
      </rPr>
      <t xml:space="preserve"> support viewing of a day, week, or month of the schedule in a single view. Please explain the navigation options available to users. </t>
    </r>
  </si>
  <si>
    <t>R69</t>
  </si>
  <si>
    <r>
      <t xml:space="preserve">The system </t>
    </r>
    <r>
      <rPr>
        <b/>
        <sz val="11"/>
        <rFont val="Calibri"/>
        <family val="2"/>
      </rPr>
      <t>shall</t>
    </r>
    <r>
      <rPr>
        <sz val="11"/>
        <color theme="1"/>
        <rFont val="Calibri"/>
        <family val="2"/>
        <scheme val="minor"/>
      </rPr>
      <t xml:space="preserve"> allow multiple schedules to be viewed simultaneously for comparison, including the ability to highlight differences between alternative schedules. With the ability to view across days/weeks/months etc. Please explain how conflicts or changes are presented to users. </t>
    </r>
  </si>
  <si>
    <t>R70</t>
  </si>
  <si>
    <r>
      <t xml:space="preserve">The system </t>
    </r>
    <r>
      <rPr>
        <b/>
        <sz val="11"/>
        <rFont val="Calibri"/>
        <family val="2"/>
      </rPr>
      <t>shall</t>
    </r>
    <r>
      <rPr>
        <sz val="11"/>
        <color theme="1"/>
        <rFont val="Calibri"/>
        <family val="2"/>
        <scheme val="minor"/>
      </rPr>
      <t xml:space="preserve"> allow editing of a long-running series such as a daily magazine show, explain how changes to series or episode-level data ripple through all episodes, avoiding large amounts of manual editing. Please explain how users manage large-scale updates safely. </t>
    </r>
  </si>
  <si>
    <t>R71</t>
  </si>
  <si>
    <r>
      <t xml:space="preserve">The system </t>
    </r>
    <r>
      <rPr>
        <b/>
        <sz val="11"/>
        <rFont val="Calibri"/>
        <family val="2"/>
      </rPr>
      <t>shall</t>
    </r>
    <r>
      <rPr>
        <sz val="11"/>
        <color theme="1"/>
        <rFont val="Calibri"/>
        <family val="2"/>
        <scheme val="minor"/>
      </rPr>
      <t xml:space="preserve"> support undo, redo, and repeat undo capabilities. Please explain any limits or safeguards on these actions. </t>
    </r>
  </si>
  <si>
    <t>R72</t>
  </si>
  <si>
    <t>Edit Schedule</t>
  </si>
  <si>
    <r>
      <t xml:space="preserve">The system </t>
    </r>
    <r>
      <rPr>
        <b/>
        <sz val="11"/>
        <rFont val="Calibri"/>
        <family val="2"/>
      </rPr>
      <t>shall</t>
    </r>
    <r>
      <rPr>
        <sz val="11"/>
        <color theme="1"/>
        <rFont val="Calibri"/>
        <family val="2"/>
        <scheme val="minor"/>
      </rPr>
      <t xml:space="preserve"> allow users to copy a group of events and shift dates, for example moving a block of programming. Please explain any constraints when shifting blocks. </t>
    </r>
  </si>
  <si>
    <t>R73</t>
  </si>
  <si>
    <t>Ad Integration</t>
  </si>
  <si>
    <r>
      <t xml:space="preserve">The system </t>
    </r>
    <r>
      <rPr>
        <b/>
        <sz val="11"/>
        <rFont val="Calibri"/>
        <family val="2"/>
      </rPr>
      <t>shall</t>
    </r>
    <r>
      <rPr>
        <sz val="11"/>
        <color theme="1"/>
        <rFont val="Calibri"/>
        <family val="2"/>
        <scheme val="minor"/>
      </rPr>
      <t xml:space="preserve"> enable Welsh and English billings to be exported to AXIOM, including genre and post-watershed markers, in a way that provides advance warning of any issues. Please explain how language-specific fields are managed. </t>
    </r>
  </si>
  <si>
    <t>R74</t>
  </si>
  <si>
    <t>EPG Schedule</t>
  </si>
  <si>
    <r>
      <t xml:space="preserve">The system </t>
    </r>
    <r>
      <rPr>
        <b/>
        <sz val="11"/>
        <rFont val="Calibri"/>
        <family val="2"/>
      </rPr>
      <t>shall</t>
    </r>
    <r>
      <rPr>
        <sz val="11"/>
        <color theme="1"/>
        <rFont val="Calibri"/>
        <family val="2"/>
        <scheme val="minor"/>
      </rPr>
      <t xml:space="preserve"> automatically generate daily EPG exports to all the platforms that S4C use e.g. Sky, Freeview, Freesat, Freely, Virgin Media Cable etc. Please include details on how errors or missing data are handled. </t>
    </r>
  </si>
  <si>
    <t>R75</t>
  </si>
  <si>
    <t>Web Schedule</t>
  </si>
  <si>
    <r>
      <t xml:space="preserve">The system </t>
    </r>
    <r>
      <rPr>
        <b/>
        <sz val="11"/>
        <rFont val="Calibri"/>
        <family val="2"/>
      </rPr>
      <t>shall</t>
    </r>
    <r>
      <rPr>
        <sz val="11"/>
        <color theme="1"/>
        <rFont val="Calibri"/>
        <family val="2"/>
        <scheme val="minor"/>
      </rPr>
      <t xml:space="preserve"> provide a web-browser-based schedule display. Please explain any differences compared with desktop access and how access to rights-managed content is controlled (for example where rights are triggered post-TX after a defined period and based on transmission rules). </t>
    </r>
  </si>
  <si>
    <t>R76</t>
  </si>
  <si>
    <t>Edit Notes</t>
  </si>
  <si>
    <r>
      <t xml:space="preserve">The system </t>
    </r>
    <r>
      <rPr>
        <b/>
        <sz val="11"/>
        <rFont val="Calibri"/>
        <family val="2"/>
      </rPr>
      <t>shall</t>
    </r>
    <r>
      <rPr>
        <sz val="11"/>
        <color theme="1"/>
        <rFont val="Calibri"/>
        <family val="2"/>
        <scheme val="minor"/>
      </rPr>
      <t xml:space="preserve"> allow users to edit notes associated with schedule items. Include how notes are stored and displayed, and how these may link to metadata or be passed through via processes such as Brio/DALET feature server and XML from the MAM. </t>
    </r>
  </si>
  <si>
    <t>R77</t>
  </si>
  <si>
    <t>Programme Guidance</t>
  </si>
  <si>
    <r>
      <t xml:space="preserve">The system </t>
    </r>
    <r>
      <rPr>
        <b/>
        <sz val="11"/>
        <rFont val="Calibri"/>
        <family val="2"/>
      </rPr>
      <t>should</t>
    </r>
    <r>
      <rPr>
        <sz val="11"/>
        <color theme="1"/>
        <rFont val="Calibri"/>
        <family val="2"/>
        <scheme val="minor"/>
      </rPr>
      <t xml:space="preserve"> ingest programme advice data from PAC forms and flag items in the schedule accordingly. Please include how these warnings or flags appear in the schedule and how they can be used to automate flags to Clic.  e.g. Denton labelling</t>
    </r>
  </si>
  <si>
    <t>R78</t>
  </si>
  <si>
    <t>Access services</t>
  </si>
  <si>
    <r>
      <t xml:space="preserve">The system </t>
    </r>
    <r>
      <rPr>
        <b/>
        <sz val="11"/>
        <rFont val="Calibri"/>
        <family val="2"/>
      </rPr>
      <t>shall</t>
    </r>
    <r>
      <rPr>
        <sz val="11"/>
        <color theme="1"/>
        <rFont val="Calibri"/>
        <family val="2"/>
        <scheme val="minor"/>
      </rPr>
      <t xml:space="preserve"> support entering subtitled, AD, and signed programme flags and managing multiple versions. Please include how versions are selected for playout. Also how accessibility files are managed.</t>
    </r>
  </si>
  <si>
    <t>R79</t>
  </si>
  <si>
    <t>Schedule editing</t>
  </si>
  <si>
    <r>
      <t xml:space="preserve">The system </t>
    </r>
    <r>
      <rPr>
        <b/>
        <sz val="11"/>
        <rFont val="Calibri"/>
        <family val="2"/>
      </rPr>
      <t>shall</t>
    </r>
    <r>
      <rPr>
        <sz val="11"/>
        <color theme="1"/>
        <rFont val="Calibri"/>
        <family val="2"/>
        <scheme val="minor"/>
      </rPr>
      <t xml:space="preserve"> support copying blocks and regular shows. Please explain how repeated block patterns are managed. </t>
    </r>
  </si>
  <si>
    <t>R80</t>
  </si>
  <si>
    <t>Press &amp; Marketing</t>
  </si>
  <si>
    <r>
      <t xml:space="preserve">The system </t>
    </r>
    <r>
      <rPr>
        <b/>
        <sz val="11"/>
        <rFont val="Calibri"/>
        <family val="2"/>
      </rPr>
      <t>should</t>
    </r>
    <r>
      <rPr>
        <sz val="11"/>
        <color theme="1"/>
        <rFont val="Calibri"/>
        <family val="2"/>
        <scheme val="minor"/>
      </rPr>
      <t xml:space="preserve"> store frequently used searches to save users time </t>
    </r>
  </si>
  <si>
    <t>R81</t>
  </si>
  <si>
    <t>Presentation</t>
  </si>
  <si>
    <r>
      <t xml:space="preserve">The system </t>
    </r>
    <r>
      <rPr>
        <b/>
        <sz val="11"/>
        <rFont val="Calibri"/>
        <family val="2"/>
      </rPr>
      <t>shall</t>
    </r>
    <r>
      <rPr>
        <sz val="11"/>
        <color theme="1"/>
        <rFont val="Calibri"/>
        <family val="2"/>
        <scheme val="minor"/>
      </rPr>
      <t xml:space="preserve"> support sponsorship scheduling explain how it is handled and how inherited rules apply to every episode in a series. Please explain how sponsorship changes are applied across series and how sponsorship history can be exported for reporting broadcast history. </t>
    </r>
  </si>
  <si>
    <t>R82</t>
  </si>
  <si>
    <t>As run logs</t>
  </si>
  <si>
    <r>
      <t xml:space="preserve">The system </t>
    </r>
    <r>
      <rPr>
        <b/>
        <sz val="11"/>
        <rFont val="Calibri"/>
        <family val="2"/>
      </rPr>
      <t>shall</t>
    </r>
    <r>
      <rPr>
        <sz val="11"/>
        <color theme="1"/>
        <rFont val="Calibri"/>
        <family val="2"/>
        <scheme val="minor"/>
      </rPr>
      <t xml:space="preserve"> create asrun logs for Commercials, programmes and teleshopping</t>
    </r>
  </si>
  <si>
    <t>R83</t>
  </si>
  <si>
    <r>
      <t xml:space="preserve">The system </t>
    </r>
    <r>
      <rPr>
        <b/>
        <sz val="11"/>
        <rFont val="Calibri"/>
        <family val="2"/>
      </rPr>
      <t>shall</t>
    </r>
    <r>
      <rPr>
        <sz val="11"/>
        <color theme="1"/>
        <rFont val="Calibri"/>
        <family val="2"/>
        <scheme val="minor"/>
      </rPr>
      <t xml:space="preserve"> generate as-run logs, including any dependencies on playout integration. Please explain whether as-runs for S4C’s Shopping Channel can be calculated separately, taking into account typical hours of operation (e.g. 3 hours with 6 ad breaks). </t>
    </r>
  </si>
  <si>
    <t>R84</t>
  </si>
  <si>
    <r>
      <t xml:space="preserve">The system </t>
    </r>
    <r>
      <rPr>
        <b/>
        <sz val="11"/>
        <rFont val="Calibri"/>
        <family val="2"/>
      </rPr>
      <t>shall</t>
    </r>
    <r>
      <rPr>
        <sz val="11"/>
        <color theme="1"/>
        <rFont val="Calibri"/>
        <family val="2"/>
        <scheme val="minor"/>
      </rPr>
      <t xml:space="preserve"> reconcile imported as run logs</t>
    </r>
  </si>
  <si>
    <t>R85</t>
  </si>
  <si>
    <t>Notifcations missing files</t>
  </si>
  <si>
    <r>
      <t xml:space="preserve">The system </t>
    </r>
    <r>
      <rPr>
        <b/>
        <sz val="11"/>
        <rFont val="Calibri"/>
        <family val="2"/>
      </rPr>
      <t>shall</t>
    </r>
    <r>
      <rPr>
        <sz val="11"/>
        <color theme="1"/>
        <rFont val="Calibri"/>
        <family val="2"/>
        <scheme val="minor"/>
      </rPr>
      <t xml:space="preserve"> generate a notification list or daily log of missing files for scheduled programmes, with flexible warning/notification options. Please explain how users access, filter, or export these logs. (Note: relates to R3/R4 above which are specific to accessibiity files)</t>
    </r>
  </si>
  <si>
    <t>R86</t>
  </si>
  <si>
    <t>Edit Schedule prep for TX</t>
  </si>
  <si>
    <r>
      <t xml:space="preserve">The system </t>
    </r>
    <r>
      <rPr>
        <b/>
        <sz val="11"/>
        <rFont val="Calibri"/>
        <family val="2"/>
      </rPr>
      <t>shall</t>
    </r>
    <r>
      <rPr>
        <sz val="11"/>
        <color theme="1"/>
        <rFont val="Calibri"/>
        <family val="2"/>
        <scheme val="minor"/>
      </rPr>
      <t xml:space="preserve"> allow presentation items to be added to the planning schedule and differentiated from programmes, including items such as ad branding logos, squeezes, stickers, and transitions. Please explain how these are managed in the schedule. </t>
    </r>
  </si>
  <si>
    <t>R87</t>
  </si>
  <si>
    <t>Fixed Times</t>
  </si>
  <si>
    <r>
      <t xml:space="preserve">The system </t>
    </r>
    <r>
      <rPr>
        <b/>
        <sz val="11"/>
        <rFont val="Calibri"/>
        <family val="2"/>
      </rPr>
      <t>shall</t>
    </r>
    <r>
      <rPr>
        <sz val="11"/>
        <color theme="1"/>
        <rFont val="Calibri"/>
        <family val="2"/>
        <scheme val="minor"/>
      </rPr>
      <t xml:space="preserve"> support scheduling fixed live items and identifying them clearly. Please explain how live timings and constraints are handled. </t>
    </r>
  </si>
  <si>
    <t>R88</t>
  </si>
  <si>
    <t>Advert Minutage</t>
  </si>
  <si>
    <r>
      <t xml:space="preserve">The system </t>
    </r>
    <r>
      <rPr>
        <b/>
        <sz val="11"/>
        <rFont val="Calibri"/>
        <family val="2"/>
      </rPr>
      <t>should</t>
    </r>
    <r>
      <rPr>
        <sz val="11"/>
        <color theme="1"/>
        <rFont val="Calibri"/>
        <family val="2"/>
        <scheme val="minor"/>
      </rPr>
      <t xml:space="preserve"> calculate break timings for a one-hour programme that are displayed to meet Ofcom regulations, including showing if total break time exceeds limits such as 12 minutes per hour. Include details on how this is calculated, warned on, and reported. </t>
    </r>
  </si>
  <si>
    <t>R89</t>
  </si>
  <si>
    <r>
      <t xml:space="preserve">The system </t>
    </r>
    <r>
      <rPr>
        <b/>
        <sz val="11"/>
        <rFont val="Calibri"/>
        <family val="2"/>
      </rPr>
      <t>shall</t>
    </r>
    <r>
      <rPr>
        <sz val="11"/>
        <color theme="1"/>
        <rFont val="Calibri"/>
        <family val="2"/>
        <scheme val="minor"/>
      </rPr>
      <t xml:space="preserve"> send the finalised schedule to the Morpheus Automation playout system currently used by the BBC on S4C's behalf. Please explain how consistency is ensured between systems and how any errors or mismatches are reported back to users. </t>
    </r>
  </si>
  <si>
    <t>R90</t>
  </si>
  <si>
    <t>Warnings</t>
  </si>
  <si>
    <r>
      <t xml:space="preserve">The system </t>
    </r>
    <r>
      <rPr>
        <b/>
        <sz val="11"/>
        <rFont val="Calibri"/>
        <family val="2"/>
      </rPr>
      <t>shall</t>
    </r>
    <r>
      <rPr>
        <sz val="11"/>
        <color theme="1"/>
        <rFont val="Calibri"/>
        <family val="2"/>
        <scheme val="minor"/>
      </rPr>
      <t xml:space="preserve"> identify overlaps and warn users. Please include how scheduling errors are displayed and resolved. </t>
    </r>
  </si>
  <si>
    <t>R91</t>
  </si>
  <si>
    <t>Auto Number</t>
  </si>
  <si>
    <r>
      <t xml:space="preserve">The system </t>
    </r>
    <r>
      <rPr>
        <b/>
        <sz val="11"/>
        <rFont val="Calibri"/>
        <family val="2"/>
      </rPr>
      <t>shall</t>
    </r>
    <r>
      <rPr>
        <sz val="11"/>
        <color theme="1"/>
        <rFont val="Calibri"/>
        <family val="2"/>
        <scheme val="minor"/>
      </rPr>
      <t xml:space="preserve"> automatically number bumpers such as S4C colour animations, always using the next number in range to avoid manual entry. Please explain how numbering sequences are controlled. </t>
    </r>
  </si>
  <si>
    <t>R92</t>
  </si>
  <si>
    <t>Secondary Events</t>
  </si>
  <si>
    <r>
      <t xml:space="preserve">The system </t>
    </r>
    <r>
      <rPr>
        <b/>
        <sz val="11"/>
        <rFont val="Calibri"/>
        <family val="2"/>
      </rPr>
      <t>shall</t>
    </r>
    <r>
      <rPr>
        <sz val="11"/>
        <color theme="1"/>
        <rFont val="Calibri"/>
        <family val="2"/>
        <scheme val="minor"/>
      </rPr>
      <t xml:space="preserve"> allow alternate language flags to be set in the schedule to trigger automation, for example flags to drive English/Welsh language features. Please explain how language metadata is communicated downstream. </t>
    </r>
  </si>
  <si>
    <t>R93</t>
  </si>
  <si>
    <t>Helpline Numbers where used</t>
  </si>
  <si>
    <r>
      <t xml:space="preserve">The system </t>
    </r>
    <r>
      <rPr>
        <b/>
        <sz val="11"/>
        <color theme="1"/>
        <rFont val="Calibri"/>
        <family val="2"/>
        <scheme val="minor"/>
      </rPr>
      <t>shall</t>
    </r>
    <r>
      <rPr>
        <sz val="11"/>
        <color theme="1"/>
        <rFont val="Calibri"/>
        <family val="2"/>
        <scheme val="minor"/>
      </rPr>
      <t xml:space="preserve"> allow helpline telephone numbers used as text overlays to be scheduled and automated, including the automated generation and editing of helpline numbers. Please explain how these are maintained over time.</t>
    </r>
  </si>
  <si>
    <t>R94</t>
  </si>
  <si>
    <t>Announcer Script</t>
  </si>
  <si>
    <r>
      <t xml:space="preserve">The system </t>
    </r>
    <r>
      <rPr>
        <b/>
        <sz val="11"/>
        <rFont val="Calibri"/>
        <family val="2"/>
      </rPr>
      <t>shall</t>
    </r>
    <r>
      <rPr>
        <sz val="11"/>
        <color theme="1"/>
        <rFont val="Calibri"/>
        <family val="2"/>
        <scheme val="minor"/>
      </rPr>
      <t xml:space="preserve"> allow users to enter and edit announcer scripts and encourage announcers to add more items where appropriate. Please explain how scripts are linked to schedule items. </t>
    </r>
  </si>
  <si>
    <t>R95</t>
  </si>
  <si>
    <t>Announcer Rundown</t>
  </si>
  <si>
    <r>
      <t xml:space="preserve">The system </t>
    </r>
    <r>
      <rPr>
        <b/>
        <sz val="11"/>
        <rFont val="Calibri"/>
        <family val="2"/>
      </rPr>
      <t>shall</t>
    </r>
    <r>
      <rPr>
        <sz val="11"/>
        <color theme="1"/>
        <rFont val="Calibri"/>
        <family val="2"/>
        <scheme val="minor"/>
      </rPr>
      <t xml:space="preserve"> display an announcer script rundown on screen with timings and how this links back to scheduled events or programme metadata, supporting announcers in adding more items where appropriate. Please explain how changes are managed. </t>
    </r>
  </si>
  <si>
    <t>R96</t>
  </si>
  <si>
    <t>Announcer Compliance viewing</t>
  </si>
  <si>
    <r>
      <t xml:space="preserve">The system </t>
    </r>
    <r>
      <rPr>
        <b/>
        <sz val="11"/>
        <color theme="1"/>
        <rFont val="Calibri"/>
        <family val="2"/>
        <scheme val="minor"/>
      </rPr>
      <t>should</t>
    </r>
    <r>
      <rPr>
        <sz val="11"/>
        <color theme="1"/>
        <rFont val="Calibri"/>
        <family val="2"/>
        <scheme val="minor"/>
      </rPr>
      <t xml:space="preserve"> allow users to view content from the MAM within the scheduling system and add metadata notes to the schedule where appropriate. Please explain how compliance issues or warnings from the MAM are surfaced to users.</t>
    </r>
  </si>
  <si>
    <t>R97</t>
  </si>
  <si>
    <t>Contacts List</t>
  </si>
  <si>
    <r>
      <t xml:space="preserve">The system </t>
    </r>
    <r>
      <rPr>
        <b/>
        <sz val="11"/>
        <rFont val="Calibri"/>
        <family val="2"/>
      </rPr>
      <t>shall</t>
    </r>
    <r>
      <rPr>
        <sz val="11"/>
        <color theme="1"/>
        <rFont val="Calibri"/>
        <family val="2"/>
        <scheme val="minor"/>
      </rPr>
      <t xml:space="preserve"> store contact information for production companies or imports that data from existing systems, helping users check and follow up on scheduled programmes. Please include how updates and synchronisation are handled. </t>
    </r>
  </si>
  <si>
    <t>R98</t>
  </si>
  <si>
    <t>Press Pack</t>
  </si>
  <si>
    <r>
      <t xml:space="preserve">The system </t>
    </r>
    <r>
      <rPr>
        <b/>
        <sz val="11"/>
        <rFont val="Calibri"/>
        <family val="2"/>
      </rPr>
      <t>should</t>
    </r>
    <r>
      <rPr>
        <sz val="11"/>
        <color theme="1"/>
        <rFont val="Calibri"/>
        <family val="2"/>
        <scheme val="minor"/>
      </rPr>
      <t xml:space="preserve"> allow the generation of a press pack based on schedule metadata and export it in formats such as Word, and potentially into design tools such as Illustrator. Please explain the configurable elements within the pack. </t>
    </r>
  </si>
  <si>
    <t>R99</t>
  </si>
  <si>
    <t>Synopses on Programmes</t>
  </si>
  <si>
    <r>
      <t xml:space="preserve">The system </t>
    </r>
    <r>
      <rPr>
        <b/>
        <sz val="11"/>
        <color theme="1"/>
        <rFont val="Calibri"/>
        <family val="2"/>
        <scheme val="minor"/>
      </rPr>
      <t>shall</t>
    </r>
    <r>
      <rPr>
        <sz val="11"/>
        <color theme="1"/>
        <rFont val="Calibri"/>
        <family val="2"/>
        <scheme val="minor"/>
      </rPr>
      <t xml:space="preserve"> allow presentation and marketing teams to access programme data within the schedule to obtain synopses and other publication metadata, with easy export of information. Please explain permission controls and access restrictions.</t>
    </r>
  </si>
  <si>
    <t>R100</t>
  </si>
  <si>
    <t>Data Integrity on entry</t>
  </si>
  <si>
    <r>
      <t xml:space="preserve">The system </t>
    </r>
    <r>
      <rPr>
        <b/>
        <sz val="11"/>
        <rFont val="Calibri"/>
        <family val="2"/>
      </rPr>
      <t>shall</t>
    </r>
    <r>
      <rPr>
        <sz val="11"/>
        <color theme="1"/>
        <rFont val="Calibri"/>
        <family val="2"/>
        <scheme val="minor"/>
      </rPr>
      <t xml:space="preserve"> allow for data input into schedule metadata fields to be validated to ensure data integrity. Please explain how incomplete, incorrect, or conflicting entries are flagged at the point of entry. </t>
    </r>
  </si>
  <si>
    <t>R101</t>
  </si>
  <si>
    <r>
      <t xml:space="preserve">The system </t>
    </r>
    <r>
      <rPr>
        <b/>
        <sz val="11"/>
        <rFont val="Calibri"/>
        <family val="2"/>
      </rPr>
      <t>shall</t>
    </r>
    <r>
      <rPr>
        <sz val="11"/>
        <color theme="1"/>
        <rFont val="Calibri"/>
        <family val="2"/>
        <scheme val="minor"/>
      </rPr>
      <t xml:space="preserve"> allow for selected users to be notified when new programmes are entered into the system, without overloading communications. Please explain how notification rules or triggers are configured. </t>
    </r>
  </si>
  <si>
    <t>R102</t>
  </si>
  <si>
    <t>Archive views</t>
  </si>
  <si>
    <r>
      <t xml:space="preserve">The system </t>
    </r>
    <r>
      <rPr>
        <b/>
        <sz val="11"/>
        <rFont val="Calibri"/>
        <family val="2"/>
      </rPr>
      <t>shall</t>
    </r>
    <r>
      <rPr>
        <sz val="11"/>
        <color theme="1"/>
        <rFont val="Calibri"/>
        <family val="2"/>
        <scheme val="minor"/>
      </rPr>
      <t xml:space="preserve"> allow previous schedule data to be searched and extracted from the system. Please explain what filters, ranges, and export options are available, and whether some older programme data can be used in tests to show this functionality. </t>
    </r>
  </si>
  <si>
    <t>R103</t>
  </si>
  <si>
    <t>Maintain Archive of Data</t>
  </si>
  <si>
    <r>
      <t xml:space="preserve">The system </t>
    </r>
    <r>
      <rPr>
        <b/>
        <sz val="11"/>
        <rFont val="Calibri"/>
        <family val="2"/>
      </rPr>
      <t>shall</t>
    </r>
    <r>
      <rPr>
        <sz val="11"/>
        <color theme="1"/>
        <rFont val="Calibri"/>
        <family val="2"/>
        <scheme val="minor"/>
      </rPr>
      <t xml:space="preserve"> provide mechanisms to archive and back up old schedule data for research purposes. Please explain how archived data remains searchable and whether it can be used as a programme archive. </t>
    </r>
  </si>
  <si>
    <t>R104</t>
  </si>
  <si>
    <r>
      <t xml:space="preserve">The system </t>
    </r>
    <r>
      <rPr>
        <b/>
        <sz val="11"/>
        <rFont val="Calibri"/>
        <family val="2"/>
      </rPr>
      <t>shall</t>
    </r>
    <r>
      <rPr>
        <sz val="11"/>
        <color theme="1"/>
        <rFont val="Calibri"/>
        <family val="2"/>
        <scheme val="minor"/>
      </rPr>
      <t xml:space="preserve"> have flexible search functionality  provided, such as searching for programmes within a specific date range. Please explain any advanced search capabilities, noting that this is an important issue for researchers. </t>
    </r>
  </si>
  <si>
    <t>R105</t>
  </si>
  <si>
    <t>Video browse</t>
  </si>
  <si>
    <r>
      <t xml:space="preserve">The system </t>
    </r>
    <r>
      <rPr>
        <b/>
        <sz val="11"/>
        <rFont val="Calibri"/>
        <family val="2"/>
      </rPr>
      <t>should</t>
    </r>
    <r>
      <rPr>
        <sz val="11"/>
        <color theme="1"/>
        <rFont val="Calibri"/>
        <family val="2"/>
        <scheme val="minor"/>
      </rPr>
      <t xml:space="preserve"> allow users to browse video and clips stored in the MAM through the scheduling system, with appropriate video playback. Please explain how permissions and proxies are handled. Explain if this can be used by external users also?</t>
    </r>
  </si>
  <si>
    <t>R106</t>
  </si>
  <si>
    <t>Video Clips</t>
  </si>
  <si>
    <r>
      <t xml:space="preserve">The system </t>
    </r>
    <r>
      <rPr>
        <b/>
        <sz val="11"/>
        <rFont val="Calibri"/>
        <family val="2"/>
      </rPr>
      <t>should</t>
    </r>
    <r>
      <rPr>
        <sz val="11"/>
        <color theme="1"/>
        <rFont val="Calibri"/>
        <family val="2"/>
        <scheme val="minor"/>
      </rPr>
      <t xml:space="preserve"> allow the creation of a list of clips that can be sent to internal/external users with relevant timecodes</t>
    </r>
  </si>
  <si>
    <t>R107</t>
  </si>
  <si>
    <t>Video sharing</t>
  </si>
  <si>
    <r>
      <t xml:space="preserve">The system </t>
    </r>
    <r>
      <rPr>
        <b/>
        <sz val="11"/>
        <rFont val="Calibri"/>
        <family val="2"/>
      </rPr>
      <t>should</t>
    </r>
    <r>
      <rPr>
        <sz val="11"/>
        <color theme="1"/>
        <rFont val="Calibri"/>
        <family val="2"/>
        <scheme val="minor"/>
      </rPr>
      <t xml:space="preserve"> allow  video clips to be shared with other users or teams within the organisation. Please explain how rights or access restrictions are enforced and whether this would require managing significant external access to content (for example via Signiant or similar tools). </t>
    </r>
  </si>
  <si>
    <t>R108</t>
  </si>
  <si>
    <t>VIews</t>
  </si>
  <si>
    <r>
      <t xml:space="preserve">The system </t>
    </r>
    <r>
      <rPr>
        <b/>
        <sz val="11"/>
        <rFont val="Calibri"/>
        <family val="2"/>
      </rPr>
      <t>shall</t>
    </r>
    <r>
      <rPr>
        <sz val="11"/>
        <color theme="1"/>
        <rFont val="Calibri"/>
        <family val="2"/>
        <scheme val="minor"/>
      </rPr>
      <t xml:space="preserve"> display the schedule in a weekly view. Please include how users navigate between weeks. </t>
    </r>
  </si>
  <si>
    <t>R109</t>
  </si>
  <si>
    <r>
      <t xml:space="preserve">The system </t>
    </r>
    <r>
      <rPr>
        <b/>
        <sz val="11"/>
        <rFont val="Calibri"/>
        <family val="2"/>
      </rPr>
      <t>shall</t>
    </r>
    <r>
      <rPr>
        <sz val="11"/>
        <color theme="1"/>
        <rFont val="Calibri"/>
        <family val="2"/>
        <scheme val="minor"/>
      </rPr>
      <t xml:space="preserve"> notify users when subtitle files are completed. Please explain how subtitle file status is monitored. </t>
    </r>
  </si>
  <si>
    <t>R110</t>
  </si>
  <si>
    <t>Awards flag</t>
  </si>
  <si>
    <r>
      <t xml:space="preserve">The system </t>
    </r>
    <r>
      <rPr>
        <b/>
        <sz val="11"/>
        <rFont val="Calibri"/>
        <family val="2"/>
      </rPr>
      <t>should</t>
    </r>
    <r>
      <rPr>
        <sz val="11"/>
        <color theme="1"/>
        <rFont val="Calibri"/>
        <family val="2"/>
        <scheme val="minor"/>
      </rPr>
      <t xml:space="preserve"> allow users to add award flags and details after production and transmission when programme awards are gained. Please explain how award metadata is linked to programme records and how programmes with awards can be searched. </t>
    </r>
  </si>
  <si>
    <t>R111</t>
  </si>
  <si>
    <t>Integrate ext search tools in System</t>
  </si>
  <si>
    <r>
      <t xml:space="preserve">The system </t>
    </r>
    <r>
      <rPr>
        <b/>
        <sz val="11"/>
        <rFont val="Calibri"/>
        <family val="2"/>
      </rPr>
      <t>should</t>
    </r>
    <r>
      <rPr>
        <sz val="11"/>
        <color theme="1"/>
        <rFont val="Calibri"/>
        <family val="2"/>
        <scheme val="minor"/>
      </rPr>
      <t xml:space="preserve"> allow third-party search tools to be accessed from within the system interface to surface related data about a programme. Please explain how integrations are managed and authorised. </t>
    </r>
  </si>
  <si>
    <t>R112</t>
  </si>
  <si>
    <t>Promos</t>
  </si>
  <si>
    <t>Show Promos in rundown</t>
  </si>
  <si>
    <r>
      <t xml:space="preserve">The system </t>
    </r>
    <r>
      <rPr>
        <b/>
        <sz val="11"/>
        <rFont val="Calibri"/>
        <family val="2"/>
      </rPr>
      <t>shall</t>
    </r>
    <r>
      <rPr>
        <sz val="11"/>
        <color theme="1"/>
        <rFont val="Calibri"/>
        <family val="2"/>
        <scheme val="minor"/>
      </rPr>
      <t xml:space="preserve"> show promotions details in the schedule rundown</t>
    </r>
  </si>
  <si>
    <t>R113</t>
  </si>
  <si>
    <t>Produce Stickers</t>
  </si>
  <si>
    <r>
      <t xml:space="preserve">The system </t>
    </r>
    <r>
      <rPr>
        <b/>
        <sz val="11"/>
        <rFont val="Calibri"/>
        <family val="2"/>
      </rPr>
      <t>shall</t>
    </r>
    <r>
      <rPr>
        <sz val="11"/>
        <color theme="1"/>
        <rFont val="Calibri"/>
        <family val="2"/>
        <scheme val="minor"/>
      </rPr>
      <t xml:space="preserve"> support workflows for auto-generated on-screen graphics and trigger these for creation in external systems such as Caspar CG. Please explain the metadata required to support this process and how integrations such as CasparCG (e.g. open-source CasparCG server) are supported. </t>
    </r>
  </si>
  <si>
    <t>R114</t>
  </si>
  <si>
    <t>Music Rights</t>
  </si>
  <si>
    <r>
      <t xml:space="preserve">The system </t>
    </r>
    <r>
      <rPr>
        <b/>
        <sz val="11"/>
        <rFont val="Calibri"/>
        <family val="2"/>
      </rPr>
      <t>shall</t>
    </r>
    <r>
      <rPr>
        <sz val="11"/>
        <color theme="1"/>
        <rFont val="Calibri"/>
        <family val="2"/>
        <scheme val="minor"/>
      </rPr>
      <t xml:space="preserve"> allow users to enter music cue sheet data for promos. Please explain how this data links back to the promo record. </t>
    </r>
  </si>
  <si>
    <t>R115</t>
  </si>
  <si>
    <t>Generate Number</t>
  </si>
  <si>
    <r>
      <t xml:space="preserve">The system </t>
    </r>
    <r>
      <rPr>
        <b/>
        <sz val="11"/>
        <rFont val="Calibri"/>
        <family val="2"/>
      </rPr>
      <t>shall</t>
    </r>
    <r>
      <rPr>
        <sz val="11"/>
        <color theme="1"/>
        <rFont val="Calibri"/>
        <family val="2"/>
        <scheme val="minor"/>
      </rPr>
      <t xml:space="preserve"> auto-generate promo IDs based on previous sequences. Please explain how numbering is controlled and tracked. </t>
    </r>
  </si>
  <si>
    <t>R116</t>
  </si>
  <si>
    <t>Now/next Auto Sticker</t>
  </si>
  <si>
    <r>
      <t xml:space="preserve">The system </t>
    </r>
    <r>
      <rPr>
        <b/>
        <sz val="11"/>
        <rFont val="Calibri"/>
        <family val="2"/>
      </rPr>
      <t>shall</t>
    </r>
    <r>
      <rPr>
        <sz val="11"/>
        <color theme="1"/>
        <rFont val="Calibri"/>
        <family val="2"/>
        <scheme val="minor"/>
      </rPr>
      <t xml:space="preserve"> generate now/next text for on-screen “stickers” based on the schedule. (Note: S4C currently use Caspar CG for these captions) Please explain how users can override or edit these texts if needed. </t>
    </r>
  </si>
  <si>
    <t>R117</t>
  </si>
  <si>
    <t>Demo End credit promos</t>
  </si>
  <si>
    <r>
      <t xml:space="preserve">The system </t>
    </r>
    <r>
      <rPr>
        <b/>
        <sz val="11"/>
        <rFont val="Calibri"/>
        <family val="2"/>
      </rPr>
      <t>shall</t>
    </r>
    <r>
      <rPr>
        <sz val="11"/>
        <color theme="1"/>
        <rFont val="Calibri"/>
        <family val="2"/>
        <scheme val="minor"/>
      </rPr>
      <t xml:space="preserve"> support scheduling of end-credit promotions. Please explain how timing, versioning, and rules are applied. </t>
    </r>
  </si>
  <si>
    <t>R118</t>
  </si>
  <si>
    <t>Versions</t>
  </si>
  <si>
    <r>
      <t xml:space="preserve">The system </t>
    </r>
    <r>
      <rPr>
        <b/>
        <sz val="11"/>
        <rFont val="Calibri"/>
        <family val="2"/>
      </rPr>
      <t>shall</t>
    </r>
    <r>
      <rPr>
        <sz val="11"/>
        <color theme="1"/>
        <rFont val="Calibri"/>
        <family val="2"/>
        <scheme val="minor"/>
      </rPr>
      <t xml:space="preserve"> manage promo versions, such as “Wednesday”, “Tonight”, “Soon”, and “Next Wednesday”, linked to a single promo ID, including where promos are number-related (e.g. Promo 683/1 or /2). Please explain how multiple versions are displayed and scheduled. </t>
    </r>
  </si>
  <si>
    <t>R119</t>
  </si>
  <si>
    <t>Search Previous Promos</t>
  </si>
  <si>
    <r>
      <t xml:space="preserve">The system </t>
    </r>
    <r>
      <rPr>
        <b/>
        <sz val="11"/>
        <rFont val="Calibri"/>
        <family val="2"/>
      </rPr>
      <t>shall</t>
    </r>
    <r>
      <rPr>
        <sz val="11"/>
        <color theme="1"/>
        <rFont val="Calibri"/>
        <family val="2"/>
        <scheme val="minor"/>
      </rPr>
      <t xml:space="preserve"> allow a promo producer to search for promos and export selections to create a showreel or review historical promos. Please explain search fields and export formats, and whether playback of promos from the library is provided by the BMS or by systems such as DALET. </t>
    </r>
  </si>
  <si>
    <t>R120</t>
  </si>
  <si>
    <t>Repository for Promos</t>
  </si>
  <si>
    <r>
      <t xml:space="preserve">The bidder </t>
    </r>
    <r>
      <rPr>
        <b/>
        <sz val="11"/>
        <color theme="1"/>
        <rFont val="Calibri"/>
        <family val="2"/>
        <scheme val="minor"/>
      </rPr>
      <t>should</t>
    </r>
    <r>
      <rPr>
        <sz val="11"/>
        <color theme="1"/>
        <rFont val="Calibri"/>
        <family val="2"/>
        <scheme val="minor"/>
      </rPr>
      <t xml:space="preserve"> advise if the proposed system includes this promo-search function or whether it can be added, and whether it is a function of the scheduling system or the MAM. Please explain the level of configuration or development required.</t>
    </r>
  </si>
  <si>
    <t>R121</t>
  </si>
  <si>
    <t>Promos for VOD</t>
  </si>
  <si>
    <r>
      <t xml:space="preserve">The system </t>
    </r>
    <r>
      <rPr>
        <b/>
        <sz val="11"/>
        <rFont val="Calibri"/>
        <family val="2"/>
      </rPr>
      <t>shall</t>
    </r>
    <r>
      <rPr>
        <sz val="11"/>
        <color theme="1"/>
        <rFont val="Calibri"/>
        <family val="2"/>
        <scheme val="minor"/>
      </rPr>
      <t xml:space="preserve"> support the scheduling of promos on the Clic VOD platform. Please explain how metadata differs from linear scheduling. </t>
    </r>
  </si>
  <si>
    <t>R122</t>
  </si>
  <si>
    <t>Change week Number</t>
  </si>
  <si>
    <r>
      <t xml:space="preserve">The system </t>
    </r>
    <r>
      <rPr>
        <b/>
        <sz val="11"/>
        <rFont val="Calibri"/>
        <family val="2"/>
      </rPr>
      <t>shall</t>
    </r>
    <r>
      <rPr>
        <sz val="11"/>
        <color theme="1"/>
        <rFont val="Calibri"/>
        <family val="2"/>
        <scheme val="minor"/>
      </rPr>
      <t xml:space="preserve"> support updates to a promo week-number (e.g. 2401) automatically if the promo is rescheduled to a later week, saving manual effort. Please explain how numbering rules are maintained. </t>
    </r>
  </si>
  <si>
    <t>R123</t>
  </si>
  <si>
    <t>Asign promos to Social Media</t>
  </si>
  <si>
    <r>
      <t xml:space="preserve">The system </t>
    </r>
    <r>
      <rPr>
        <b/>
        <sz val="11"/>
        <rFont val="Calibri"/>
        <family val="2"/>
      </rPr>
      <t>should</t>
    </r>
    <r>
      <rPr>
        <sz val="11"/>
        <color theme="1"/>
        <rFont val="Calibri"/>
        <family val="2"/>
        <scheme val="minor"/>
      </rPr>
      <t xml:space="preserve"> schedule promos for social media use and trigger export to other formats. </t>
    </r>
  </si>
  <si>
    <t>R124</t>
  </si>
  <si>
    <t>Social Media Team</t>
  </si>
  <si>
    <t xml:space="preserve">Enter Programmes </t>
  </si>
  <si>
    <r>
      <t xml:space="preserve">The system </t>
    </r>
    <r>
      <rPr>
        <b/>
        <sz val="11"/>
        <rFont val="Calibri"/>
        <family val="2"/>
      </rPr>
      <t>should</t>
    </r>
    <r>
      <rPr>
        <sz val="11"/>
        <color theme="1"/>
        <rFont val="Calibri"/>
        <family val="2"/>
        <scheme val="minor"/>
      </rPr>
      <t xml:space="preserve"> allow the social media team to add their programme types into the system easily, moving away from ad hoc tools such as Google Docs and spreadsheets. Please explain how these programme types appear in planning and reporting. </t>
    </r>
  </si>
  <si>
    <t>R125</t>
  </si>
  <si>
    <r>
      <t xml:space="preserve">The system </t>
    </r>
    <r>
      <rPr>
        <b/>
        <sz val="11"/>
        <rFont val="Calibri"/>
        <family val="2"/>
      </rPr>
      <t>should</t>
    </r>
    <r>
      <rPr>
        <sz val="11"/>
        <color theme="1"/>
        <rFont val="Calibri"/>
        <family val="2"/>
        <scheme val="minor"/>
      </rPr>
      <t xml:space="preserve"> track rights used for social media platforms, including differences between platforms such as Facebook, YouTube, and Instagram. Please explain how usage windows are validated. </t>
    </r>
  </si>
  <si>
    <t>R126</t>
  </si>
  <si>
    <t>Music Cues</t>
  </si>
  <si>
    <r>
      <t xml:space="preserve">The system </t>
    </r>
    <r>
      <rPr>
        <b/>
        <sz val="11"/>
        <rFont val="Calibri"/>
        <family val="2"/>
      </rPr>
      <t>shall</t>
    </r>
    <r>
      <rPr>
        <sz val="11"/>
        <color theme="1"/>
        <rFont val="Calibri"/>
        <family val="2"/>
        <scheme val="minor"/>
      </rPr>
      <t xml:space="preserve"> track and allow music usage for social media content to be entered. Please explain how these entries link to cue sheets or rights records so music rights can be tracked and reported. </t>
    </r>
  </si>
  <si>
    <t>R127</t>
  </si>
  <si>
    <t>General Social media needs</t>
  </si>
  <si>
    <r>
      <t xml:space="preserve">The system </t>
    </r>
    <r>
      <rPr>
        <b/>
        <sz val="11"/>
        <rFont val="Calibri"/>
        <family val="2"/>
      </rPr>
      <t>should</t>
    </r>
    <r>
      <rPr>
        <sz val="11"/>
        <color theme="1"/>
        <rFont val="Calibri"/>
        <family val="2"/>
        <scheme val="minor"/>
      </rPr>
      <t xml:space="preserve"> include specific tools designed for social media production teams and, if not, how such tools could be developed. Please explain how these tools would integrate with scheduling and rights workflows and what level of focused development might be required. </t>
    </r>
  </si>
  <si>
    <t>R128</t>
  </si>
  <si>
    <t>Stills (Images/Graphics)</t>
  </si>
  <si>
    <t>Coordinate and manage stills</t>
  </si>
  <si>
    <r>
      <t xml:space="preserve">The system </t>
    </r>
    <r>
      <rPr>
        <b/>
        <sz val="11"/>
        <rFont val="Calibri"/>
        <family val="2"/>
      </rPr>
      <t>shall</t>
    </r>
    <r>
      <rPr>
        <sz val="11"/>
        <color theme="1"/>
        <rFont val="Calibri"/>
        <family val="2"/>
        <scheme val="minor"/>
      </rPr>
      <t xml:space="preserve"> allow still images from programmes to be managed and delivered to external systems such as Clic, iPlayer, or other platforms, including supplying the S4C websites. Please explain how versioning and rights are controlled. </t>
    </r>
  </si>
  <si>
    <t>R129</t>
  </si>
  <si>
    <r>
      <t xml:space="preserve">The system </t>
    </r>
    <r>
      <rPr>
        <b/>
        <sz val="11"/>
        <rFont val="Calibri"/>
        <family val="2"/>
      </rPr>
      <t>shall</t>
    </r>
    <r>
      <rPr>
        <sz val="11"/>
        <color theme="1"/>
        <rFont val="Calibri"/>
        <family val="2"/>
        <scheme val="minor"/>
      </rPr>
      <t xml:space="preserve"> allow still images required for online content on Clic to be managed within the system, including feeding external systems. Please explain storage, tagging, and retrieval processes. </t>
    </r>
  </si>
  <si>
    <t>R130</t>
  </si>
  <si>
    <t>Search for missing stills for content</t>
  </si>
  <si>
    <r>
      <t xml:space="preserve">The system </t>
    </r>
    <r>
      <rPr>
        <b/>
        <sz val="11"/>
        <rFont val="Calibri"/>
        <family val="2"/>
      </rPr>
      <t>shall</t>
    </r>
    <r>
      <rPr>
        <sz val="11"/>
        <color theme="1"/>
        <rFont val="Calibri"/>
        <family val="2"/>
        <scheme val="minor"/>
      </rPr>
      <t xml:space="preserve"> allow still images used in scheduling to be managed for the Clic VOD service, including any requirements related to image metadata supply deals (for example with providers such as Gracenote). Please explain how schedulers access, update, and use images. </t>
    </r>
  </si>
  <si>
    <t>R131</t>
  </si>
  <si>
    <t>Stcker Management</t>
  </si>
  <si>
    <r>
      <t xml:space="preserve">The system </t>
    </r>
    <r>
      <rPr>
        <b/>
        <sz val="11"/>
        <rFont val="Calibri"/>
        <family val="2"/>
      </rPr>
      <t>shall</t>
    </r>
    <r>
      <rPr>
        <sz val="11"/>
        <color theme="1"/>
        <rFont val="Calibri"/>
        <family val="2"/>
        <scheme val="minor"/>
      </rPr>
      <t xml:space="preserve"> allow still images used in scheduling to be managed for linear channels, noting that further information on integration may be required. Please explain how schedulers access, update, and use images. </t>
    </r>
  </si>
  <si>
    <t>R132</t>
  </si>
  <si>
    <t>Sticker creation</t>
  </si>
  <si>
    <r>
      <t xml:space="preserve">The system </t>
    </r>
    <r>
      <rPr>
        <b/>
        <sz val="11"/>
        <rFont val="Calibri"/>
        <family val="2"/>
      </rPr>
      <t>shall</t>
    </r>
    <r>
      <rPr>
        <sz val="11"/>
        <color theme="1"/>
        <rFont val="Calibri"/>
        <family val="2"/>
        <scheme val="minor"/>
      </rPr>
      <t xml:space="preserve"> capture promo information and send data to Caspar CG templates, including still images and colour information for logos. Please explain how metadata is formatted for graphics generation. </t>
    </r>
  </si>
  <si>
    <t>R133</t>
  </si>
  <si>
    <t>Prog Artwork</t>
  </si>
  <si>
    <r>
      <t xml:space="preserve">The system </t>
    </r>
    <r>
      <rPr>
        <b/>
        <sz val="11"/>
        <rFont val="Calibri"/>
        <family val="2"/>
      </rPr>
      <t>should</t>
    </r>
    <r>
      <rPr>
        <sz val="11"/>
        <color theme="1"/>
        <rFont val="Calibri"/>
        <family val="2"/>
        <scheme val="minor"/>
      </rPr>
      <t xml:space="preserve"> allow images from multiple sources to be linked to programmes in the schedule, and for VOD Platforms including where thumbnails or stills are currently stored (for example in Dropbox) and whether the replacement system can store the images. Please explain how conflicts or duplicates are handled. </t>
    </r>
  </si>
  <si>
    <t>R134</t>
  </si>
  <si>
    <t>Repository for Prog Images</t>
  </si>
  <si>
    <r>
      <t xml:space="preserve">The system </t>
    </r>
    <r>
      <rPr>
        <b/>
        <sz val="11"/>
        <rFont val="Calibri"/>
        <family val="2"/>
      </rPr>
      <t>should</t>
    </r>
    <r>
      <rPr>
        <sz val="11"/>
        <color theme="1"/>
        <rFont val="Calibri"/>
        <family val="2"/>
        <scheme val="minor"/>
      </rPr>
      <t xml:space="preserve"> act as a repository for images or explain if it can access external systems, and how it can feed external platforms such as YouView, Freely, Clic, iPlayer, Virgin, Sky, and others. Please explain how integration is handled and how images are retrieved. </t>
    </r>
  </si>
  <si>
    <t>R135</t>
  </si>
  <si>
    <t>Images in Programme Schedule</t>
  </si>
  <si>
    <r>
      <t xml:space="preserve">The system </t>
    </r>
    <r>
      <rPr>
        <b/>
        <sz val="11"/>
        <rFont val="Calibri"/>
        <family val="2"/>
      </rPr>
      <t>should</t>
    </r>
    <r>
      <rPr>
        <sz val="11"/>
        <color theme="1"/>
        <rFont val="Calibri"/>
        <family val="2"/>
        <scheme val="minor"/>
      </rPr>
      <t xml:space="preserve"> allow programme images be shown in the schedule</t>
    </r>
  </si>
  <si>
    <t>R136</t>
  </si>
  <si>
    <t>Commisioning and Ideas Portal</t>
  </si>
  <si>
    <t>Commissioning and Ideas Portal</t>
  </si>
  <si>
    <r>
      <t xml:space="preserve">The system </t>
    </r>
    <r>
      <rPr>
        <b/>
        <sz val="11"/>
        <rFont val="Calibri"/>
        <family val="2"/>
      </rPr>
      <t>shall</t>
    </r>
    <r>
      <rPr>
        <sz val="11"/>
        <color theme="1"/>
        <rFont val="Calibri"/>
        <family val="2"/>
        <scheme val="minor"/>
      </rPr>
      <t xml:space="preserve"> have a secure, web-based portal for the submission and management of programme ideas from independent producers</t>
    </r>
  </si>
  <si>
    <t>R137</t>
  </si>
  <si>
    <r>
      <t xml:space="preserve">The system </t>
    </r>
    <r>
      <rPr>
        <b/>
        <sz val="11"/>
        <rFont val="Calibri"/>
        <family val="2"/>
      </rPr>
      <t>shall</t>
    </r>
    <r>
      <rPr>
        <sz val="11"/>
        <color theme="1"/>
        <rFont val="Calibri"/>
        <family val="2"/>
        <scheme val="minor"/>
      </rPr>
      <t xml:space="preserve"> have workflow tracking of submissions, editorial decisions, and commissioning outcomes. </t>
    </r>
  </si>
  <si>
    <t>R138</t>
  </si>
  <si>
    <r>
      <t xml:space="preserve">The system </t>
    </r>
    <r>
      <rPr>
        <b/>
        <sz val="11"/>
        <rFont val="Calibri"/>
        <family val="2"/>
      </rPr>
      <t>shall</t>
    </r>
    <r>
      <rPr>
        <sz val="11"/>
        <color theme="1"/>
        <rFont val="Calibri"/>
        <family val="2"/>
        <scheme val="minor"/>
      </rPr>
      <t xml:space="preserve"> integrate and store data within the core BMS to transition commissioned programmes into scheduling, rights, and contracting modules. </t>
    </r>
  </si>
  <si>
    <t>R139</t>
  </si>
  <si>
    <r>
      <t xml:space="preserve">The solution  </t>
    </r>
    <r>
      <rPr>
        <b/>
        <sz val="11"/>
        <rFont val="Calibri"/>
        <family val="2"/>
      </rPr>
      <t>shall</t>
    </r>
    <r>
      <rPr>
        <sz val="11"/>
        <color theme="1"/>
        <rFont val="Calibri"/>
        <family val="2"/>
        <scheme val="minor"/>
      </rPr>
      <t xml:space="preserve"> have an intuitive homepage interface, allowing users to view active and past submissions and create new ideas. </t>
    </r>
  </si>
  <si>
    <t>R140</t>
  </si>
  <si>
    <r>
      <t xml:space="preserve">The system </t>
    </r>
    <r>
      <rPr>
        <b/>
        <sz val="11"/>
        <rFont val="Calibri"/>
        <family val="2"/>
      </rPr>
      <t>shall</t>
    </r>
    <r>
      <rPr>
        <sz val="11"/>
        <color theme="1"/>
        <rFont val="Calibri"/>
        <family val="2"/>
        <scheme val="minor"/>
      </rPr>
      <t xml:space="preserve"> Capture detailed submission data through structured online forms, including programme metadata, production details, and editorial descriptors. </t>
    </r>
  </si>
  <si>
    <t>R141</t>
  </si>
  <si>
    <r>
      <t xml:space="preserve">The system </t>
    </r>
    <r>
      <rPr>
        <b/>
        <sz val="11"/>
        <rFont val="Calibri"/>
        <family val="2"/>
      </rPr>
      <t>shall</t>
    </r>
    <r>
      <rPr>
        <sz val="11"/>
        <color theme="1"/>
        <rFont val="Calibri"/>
        <family val="2"/>
        <scheme val="minor"/>
      </rPr>
      <t xml:space="preserve"> provide workflow to show the progress of each idea through review stages. </t>
    </r>
  </si>
  <si>
    <t>R142</t>
  </si>
  <si>
    <r>
      <t xml:space="preserve">The system </t>
    </r>
    <r>
      <rPr>
        <b/>
        <sz val="11"/>
        <rFont val="Calibri"/>
        <family val="2"/>
      </rPr>
      <t>shall</t>
    </r>
    <r>
      <rPr>
        <sz val="11"/>
        <color theme="1"/>
        <rFont val="Calibri"/>
        <family val="2"/>
        <scheme val="minor"/>
      </rPr>
      <t xml:space="preserve"> provide commissioning, content, Business Affairs and 3rd party production company user type views, allowing internal teams to assess, comment on, approve, or reject submissions. </t>
    </r>
  </si>
  <si>
    <t>R143</t>
  </si>
  <si>
    <r>
      <t xml:space="preserve">The system </t>
    </r>
    <r>
      <rPr>
        <b/>
        <sz val="11"/>
        <rFont val="Calibri"/>
        <family val="2"/>
      </rPr>
      <t>shall</t>
    </r>
    <r>
      <rPr>
        <sz val="11"/>
        <color theme="1"/>
        <rFont val="Calibri"/>
        <family val="2"/>
        <scheme val="minor"/>
      </rPr>
      <t xml:space="preserve"> maintain a secure audit and notification framework, ensuring that all interactions and decisions are logged and traceable. </t>
    </r>
  </si>
  <si>
    <t>R144</t>
  </si>
  <si>
    <r>
      <t xml:space="preserve">The system </t>
    </r>
    <r>
      <rPr>
        <b/>
        <sz val="11"/>
        <rFont val="Calibri"/>
        <family val="2"/>
      </rPr>
      <t>shall</t>
    </r>
    <r>
      <rPr>
        <sz val="11"/>
        <color theme="1"/>
        <rFont val="Calibri"/>
        <family val="2"/>
        <scheme val="minor"/>
      </rPr>
      <t xml:space="preserve"> for approved projects  in the CWMWL replacement, allow contractual and rights processes to then be manually initiated in the BMS. </t>
    </r>
  </si>
  <si>
    <t>R145</t>
  </si>
  <si>
    <t>Paperwork As Complete Portal</t>
  </si>
  <si>
    <t>Programme as Completed Portal</t>
  </si>
  <si>
    <r>
      <t xml:space="preserve">The system </t>
    </r>
    <r>
      <rPr>
        <b/>
        <sz val="11"/>
        <rFont val="Calibri"/>
        <family val="2"/>
      </rPr>
      <t>shall</t>
    </r>
    <r>
      <rPr>
        <sz val="11"/>
        <color theme="1"/>
        <rFont val="Calibri"/>
        <family val="2"/>
        <scheme val="minor"/>
      </rPr>
      <t xml:space="preserve"> have a secure flexible portal for independent production companies to upload  remotely and manage required production documentation. </t>
    </r>
  </si>
  <si>
    <t>R146</t>
  </si>
  <si>
    <r>
      <t xml:space="preserve">The PAC portal </t>
    </r>
    <r>
      <rPr>
        <b/>
        <sz val="11"/>
        <rFont val="Calibri"/>
        <family val="2"/>
      </rPr>
      <t>shall</t>
    </r>
    <r>
      <rPr>
        <sz val="11"/>
        <color theme="1"/>
        <rFont val="Calibri"/>
        <family val="2"/>
        <scheme val="minor"/>
      </rPr>
      <t xml:space="preserve"> provide online forms and document tracking for :- Music cue sheets, 3rd party footage information, Contributor Information, Programme synopses and billing data, Perceived diversity in production data, Cost breakdowns and union details of artists , Editorial and compliance-sensitive content descriptors ,Information for non-linear and online platform versions</t>
    </r>
  </si>
  <si>
    <t>R147</t>
  </si>
  <si>
    <r>
      <t xml:space="preserve">The documents </t>
    </r>
    <r>
      <rPr>
        <b/>
        <sz val="11"/>
        <rFont val="Calibri"/>
        <family val="2"/>
      </rPr>
      <t>shall</t>
    </r>
    <r>
      <rPr>
        <sz val="11"/>
        <color theme="1"/>
        <rFont val="Calibri"/>
        <family val="2"/>
        <scheme val="minor"/>
      </rPr>
      <t xml:space="preserve"> be stored and referenced within the BMS, with links to associated programme records and schedule entries </t>
    </r>
  </si>
  <si>
    <t>R148</t>
  </si>
  <si>
    <r>
      <t xml:space="preserve"> The system </t>
    </r>
    <r>
      <rPr>
        <b/>
        <sz val="11"/>
        <rFont val="Calibri"/>
        <family val="2"/>
      </rPr>
      <t>shall</t>
    </r>
    <r>
      <rPr>
        <sz val="11"/>
        <color theme="1"/>
        <rFont val="Calibri"/>
        <family val="2"/>
        <scheme val="minor"/>
      </rPr>
      <t xml:space="preserve"> choose Programme/ Series form configurations automatically based on pre-transmission (pre-TX) interface values in BMS, with the flexibility to handle different contract types and their associated form permutations.</t>
    </r>
  </si>
  <si>
    <t>R149</t>
  </si>
  <si>
    <r>
      <t xml:space="preserve">The system </t>
    </r>
    <r>
      <rPr>
        <b/>
        <sz val="11"/>
        <rFont val="Calibri"/>
        <family val="2"/>
      </rPr>
      <t>shall</t>
    </r>
    <r>
      <rPr>
        <sz val="11"/>
        <color theme="1"/>
        <rFont val="Calibri"/>
        <family val="2"/>
        <scheme val="minor"/>
      </rPr>
      <t xml:space="preserve"> provide Support for series / programmes and promos types</t>
    </r>
  </si>
  <si>
    <t>R150</t>
  </si>
  <si>
    <r>
      <t xml:space="preserve">The system </t>
    </r>
    <r>
      <rPr>
        <b/>
        <sz val="11"/>
        <rFont val="Calibri"/>
        <family val="2"/>
      </rPr>
      <t>shall</t>
    </r>
    <r>
      <rPr>
        <sz val="11"/>
        <color theme="1"/>
        <rFont val="Calibri"/>
        <family val="2"/>
        <scheme val="minor"/>
      </rPr>
      <t xml:space="preserve"> provide tracking and workflow functionality, allowing business affairs, finance, content teams to review, query and approve submitted materials</t>
    </r>
  </si>
  <si>
    <t>R151</t>
  </si>
  <si>
    <r>
      <t xml:space="preserve">The system </t>
    </r>
    <r>
      <rPr>
        <b/>
        <sz val="11"/>
        <rFont val="Calibri"/>
        <family val="2"/>
      </rPr>
      <t>shall</t>
    </r>
    <r>
      <rPr>
        <sz val="11"/>
        <color theme="1"/>
        <rFont val="Calibri"/>
        <family val="2"/>
        <scheme val="minor"/>
      </rPr>
      <t xml:space="preserve"> provide tracking of additional deliverables not directly uploaded through PAC, such as paper contracts and live feed materials, ensuring that all programme deliverables can be monitored, recorded, and verified within the wider workflow.</t>
    </r>
  </si>
  <si>
    <t>R152</t>
  </si>
  <si>
    <r>
      <t xml:space="preserve">The system  </t>
    </r>
    <r>
      <rPr>
        <b/>
        <sz val="11"/>
        <rFont val="Calibri"/>
        <family val="2"/>
      </rPr>
      <t>should</t>
    </r>
    <r>
      <rPr>
        <sz val="11"/>
        <color theme="1"/>
        <rFont val="Calibri"/>
        <family val="2"/>
        <scheme val="minor"/>
      </rPr>
      <t xml:space="preserve"> provide a cascade and copy functions between series and programmes for all relevant form fields, ensuring consistent application of data.</t>
    </r>
  </si>
  <si>
    <t>R153</t>
  </si>
  <si>
    <r>
      <t xml:space="preserve">The system </t>
    </r>
    <r>
      <rPr>
        <b/>
        <sz val="11"/>
        <rFont val="Calibri"/>
        <family val="2"/>
      </rPr>
      <t>shall</t>
    </r>
    <r>
      <rPr>
        <sz val="11"/>
        <color theme="1"/>
        <rFont val="Calibri"/>
        <family val="2"/>
        <scheme val="minor"/>
      </rPr>
      <t xml:space="preserve"> provide an intuitive, easy-to-use interface allowing users to navigate freely between different levels of information and documentation.</t>
    </r>
  </si>
  <si>
    <t>R154</t>
  </si>
  <si>
    <r>
      <t xml:space="preserve">The system </t>
    </r>
    <r>
      <rPr>
        <b/>
        <sz val="11"/>
        <rFont val="Calibri"/>
        <family val="2"/>
      </rPr>
      <t>shall</t>
    </r>
    <r>
      <rPr>
        <sz val="11"/>
        <color theme="1"/>
        <rFont val="Calibri"/>
        <family val="2"/>
        <scheme val="minor"/>
      </rPr>
      <t xml:space="preserve"> provide multiple concurrent sessions per user, supporting efficient multi-tasking and collaboration.</t>
    </r>
  </si>
  <si>
    <t>R155</t>
  </si>
  <si>
    <r>
      <t xml:space="preserve">The system </t>
    </r>
    <r>
      <rPr>
        <b/>
        <sz val="11"/>
        <rFont val="Calibri"/>
        <family val="2"/>
      </rPr>
      <t>shall</t>
    </r>
    <r>
      <rPr>
        <sz val="11"/>
        <color theme="1"/>
        <rFont val="Calibri"/>
        <family val="2"/>
        <scheme val="minor"/>
      </rPr>
      <t xml:space="preserve"> have an integrated music database that can auto-suggest track titles as users enter song data into cue sheets.</t>
    </r>
  </si>
  <si>
    <t>R156</t>
  </si>
  <si>
    <r>
      <t xml:space="preserve">The system </t>
    </r>
    <r>
      <rPr>
        <b/>
        <sz val="11"/>
        <rFont val="Calibri"/>
        <family val="2"/>
      </rPr>
      <t>shall</t>
    </r>
    <r>
      <rPr>
        <sz val="11"/>
        <color theme="1"/>
        <rFont val="Calibri"/>
        <family val="2"/>
        <scheme val="minor"/>
      </rPr>
      <t xml:space="preserve"> provide a searchable artist database, enabling users to locate contributors via their unique identifier (UID) and associate them with programme metadata.</t>
    </r>
  </si>
  <si>
    <t>R157</t>
  </si>
  <si>
    <t>Finance Royalties</t>
  </si>
  <si>
    <t>Hold personal details of Artists</t>
  </si>
  <si>
    <r>
      <t xml:space="preserve">The system </t>
    </r>
    <r>
      <rPr>
        <b/>
        <sz val="11"/>
        <rFont val="Calibri"/>
        <family val="2"/>
      </rPr>
      <t>shall</t>
    </r>
    <r>
      <rPr>
        <sz val="11"/>
        <color theme="1"/>
        <rFont val="Calibri"/>
        <family val="2"/>
        <scheme val="minor"/>
      </rPr>
      <t xml:space="preserve"> for Royalties or repeat payments,  securely store artist personal details such as NI number, address, and bank details. Please explain the confidentiality and access-control measures used. Must adhere to GDPR rules.</t>
    </r>
  </si>
  <si>
    <t>R158</t>
  </si>
  <si>
    <t>Repeat Payments</t>
  </si>
  <si>
    <r>
      <t xml:space="preserve">The system </t>
    </r>
    <r>
      <rPr>
        <b/>
        <sz val="11"/>
        <rFont val="Calibri"/>
        <family val="2"/>
      </rPr>
      <t>shall</t>
    </r>
    <r>
      <rPr>
        <sz val="11"/>
        <color theme="1"/>
        <rFont val="Calibri"/>
        <family val="2"/>
        <scheme val="minor"/>
      </rPr>
      <t xml:space="preserve"> Create a data table of Union and Artists rates in BMS for look up to get rates of pay</t>
    </r>
  </si>
  <si>
    <t>R159</t>
  </si>
  <si>
    <r>
      <t xml:space="preserve">The system </t>
    </r>
    <r>
      <rPr>
        <b/>
        <sz val="11"/>
        <rFont val="Calibri"/>
        <family val="2"/>
      </rPr>
      <t>shall</t>
    </r>
    <r>
      <rPr>
        <sz val="11"/>
        <color theme="1"/>
        <rFont val="Calibri"/>
        <family val="2"/>
        <scheme val="minor"/>
      </rPr>
      <t xml:space="preserve"> Reconcile As run logs from Morpheus for Axiom ads and schedule from BMS</t>
    </r>
  </si>
  <si>
    <t>R160</t>
  </si>
  <si>
    <r>
      <t xml:space="preserve">The system </t>
    </r>
    <r>
      <rPr>
        <b/>
        <sz val="11"/>
        <rFont val="Calibri"/>
        <family val="2"/>
      </rPr>
      <t>shall</t>
    </r>
    <r>
      <rPr>
        <sz val="11"/>
        <color theme="1"/>
        <rFont val="Calibri"/>
        <family val="2"/>
        <scheme val="minor"/>
      </rPr>
      <t xml:space="preserve"> Export tele shopping (overnights schedule) as run logs to Sky via excel/email</t>
    </r>
  </si>
  <si>
    <t>R161</t>
  </si>
  <si>
    <r>
      <t xml:space="preserve">The system </t>
    </r>
    <r>
      <rPr>
        <b/>
        <sz val="11"/>
        <rFont val="Calibri"/>
        <family val="2"/>
      </rPr>
      <t>shall</t>
    </r>
    <r>
      <rPr>
        <sz val="11"/>
        <color theme="1"/>
        <rFont val="Calibri"/>
        <family val="2"/>
        <scheme val="minor"/>
      </rPr>
      <t xml:space="preserve"> Create daily reports to export commercials shown previous day to BARB</t>
    </r>
  </si>
  <si>
    <t>R162</t>
  </si>
  <si>
    <r>
      <t xml:space="preserve">The system </t>
    </r>
    <r>
      <rPr>
        <b/>
        <sz val="11"/>
        <rFont val="Calibri"/>
        <family val="2"/>
      </rPr>
      <t>shall</t>
    </r>
    <r>
      <rPr>
        <sz val="11"/>
        <color theme="1"/>
        <rFont val="Calibri"/>
        <family val="2"/>
        <scheme val="minor"/>
      </rPr>
      <t xml:space="preserve">  Create daily reports to export Programmes shown and Promos shown previous day to BARB</t>
    </r>
  </si>
  <si>
    <t>R163</t>
  </si>
  <si>
    <r>
      <t xml:space="preserve">The system </t>
    </r>
    <r>
      <rPr>
        <b/>
        <sz val="11"/>
        <rFont val="Calibri"/>
        <family val="2"/>
      </rPr>
      <t>shall</t>
    </r>
    <r>
      <rPr>
        <sz val="11"/>
        <color theme="1"/>
        <rFont val="Calibri"/>
        <family val="2"/>
        <scheme val="minor"/>
      </rPr>
      <t xml:space="preserve"> Set a flag in each day's schedule when commercial and programmes schedules as run are Signed off</t>
    </r>
  </si>
  <si>
    <t>R164</t>
  </si>
  <si>
    <r>
      <t xml:space="preserve">The system </t>
    </r>
    <r>
      <rPr>
        <b/>
        <sz val="11"/>
        <rFont val="Calibri"/>
        <family val="2"/>
      </rPr>
      <t>shall</t>
    </r>
    <r>
      <rPr>
        <sz val="11"/>
        <color theme="1"/>
        <rFont val="Calibri"/>
        <family val="2"/>
        <scheme val="minor"/>
      </rPr>
      <t xml:space="preserve"> Check the last 7 days schedules are signed off. Please explain how late changes or discrepancies are shown to users. </t>
    </r>
  </si>
  <si>
    <t>R165</t>
  </si>
  <si>
    <r>
      <t xml:space="preserve">The system </t>
    </r>
    <r>
      <rPr>
        <b/>
        <sz val="11"/>
        <rFont val="Calibri"/>
        <family val="2"/>
      </rPr>
      <t>shall</t>
    </r>
    <r>
      <rPr>
        <sz val="11"/>
        <color theme="1"/>
        <rFont val="Calibri"/>
        <family val="2"/>
        <scheme val="minor"/>
      </rPr>
      <t xml:space="preserve">  Check repeats shown previous 7 days - check original artist payment data from PAC, look for Union agreements, buyouts and contractual compliance</t>
    </r>
  </si>
  <si>
    <t>R166</t>
  </si>
  <si>
    <r>
      <t xml:space="preserve">The system </t>
    </r>
    <r>
      <rPr>
        <b/>
        <sz val="11"/>
        <rFont val="Calibri"/>
        <family val="2"/>
      </rPr>
      <t>shall</t>
    </r>
    <r>
      <rPr>
        <sz val="11"/>
        <color theme="1"/>
        <rFont val="Calibri"/>
        <family val="2"/>
        <scheme val="minor"/>
      </rPr>
      <t xml:space="preserve">  Look up the original contract for programme to check costs of base payments when originally commissioned</t>
    </r>
  </si>
  <si>
    <t>R167</t>
  </si>
  <si>
    <r>
      <t xml:space="preserve">Bidders </t>
    </r>
    <r>
      <rPr>
        <b/>
        <sz val="11"/>
        <rFont val="Calibri"/>
        <family val="2"/>
      </rPr>
      <t>shall</t>
    </r>
    <r>
      <rPr>
        <sz val="11"/>
        <color theme="1"/>
        <rFont val="Calibri"/>
        <family val="2"/>
        <scheme val="minor"/>
      </rPr>
      <t xml:space="preserve"> import and maintain data tables from the existing S4C BSM system - these data tables commonly referred to as a 'Ready reckoner' show for Royalties and repeat Payments the original contracted rates for all Union members in a programme - these are updated to today's values by calculation and used in the repeat Payments process described here</t>
    </r>
  </si>
  <si>
    <t>R168</t>
  </si>
  <si>
    <r>
      <t xml:space="preserve">The system </t>
    </r>
    <r>
      <rPr>
        <b/>
        <sz val="11"/>
        <rFont val="Calibri"/>
        <family val="2"/>
      </rPr>
      <t>shall</t>
    </r>
    <r>
      <rPr>
        <sz val="11"/>
        <color theme="1"/>
        <rFont val="Calibri"/>
        <family val="2"/>
        <scheme val="minor"/>
      </rPr>
      <t xml:space="preserve">  look up rates of pay from the Data Tables for rates (Ready Reckoner) for repeat payments</t>
    </r>
  </si>
  <si>
    <t>R169</t>
  </si>
  <si>
    <r>
      <t xml:space="preserve">The system </t>
    </r>
    <r>
      <rPr>
        <b/>
        <sz val="11"/>
        <rFont val="Calibri"/>
        <family val="2"/>
      </rPr>
      <t>shall</t>
    </r>
    <r>
      <rPr>
        <sz val="11"/>
        <color theme="1"/>
        <rFont val="Calibri"/>
        <family val="2"/>
        <scheme val="minor"/>
      </rPr>
      <t xml:space="preserve">  Calculate the rates of pay due for each union member</t>
    </r>
  </si>
  <si>
    <t>R170</t>
  </si>
  <si>
    <r>
      <t xml:space="preserve">The system </t>
    </r>
    <r>
      <rPr>
        <b/>
        <sz val="11"/>
        <rFont val="Calibri"/>
        <family val="2"/>
      </rPr>
      <t>shall</t>
    </r>
    <r>
      <rPr>
        <sz val="11"/>
        <color theme="1"/>
        <rFont val="Calibri"/>
        <family val="2"/>
        <scheme val="minor"/>
      </rPr>
      <t xml:space="preserve">  generate artists payments where due</t>
    </r>
  </si>
  <si>
    <t>R171</t>
  </si>
  <si>
    <r>
      <t xml:space="preserve">The system </t>
    </r>
    <r>
      <rPr>
        <b/>
        <sz val="11"/>
        <rFont val="Calibri"/>
        <family val="2"/>
      </rPr>
      <t>shall</t>
    </r>
    <r>
      <rPr>
        <sz val="11"/>
        <color theme="1"/>
        <rFont val="Calibri"/>
        <family val="2"/>
        <scheme val="minor"/>
      </rPr>
      <t xml:space="preserve">  get authorisation from Finance Dept and store approval and date and name of approver in BMS</t>
    </r>
  </si>
  <si>
    <t>R172</t>
  </si>
  <si>
    <r>
      <t xml:space="preserve">The system </t>
    </r>
    <r>
      <rPr>
        <b/>
        <sz val="11"/>
        <rFont val="Calibri"/>
        <family val="2"/>
      </rPr>
      <t>shall</t>
    </r>
    <r>
      <rPr>
        <sz val="11"/>
        <color theme="1"/>
        <rFont val="Calibri"/>
        <family val="2"/>
        <scheme val="minor"/>
      </rPr>
      <t xml:space="preserve"> allow a double check list of payments due and confirmation</t>
    </r>
  </si>
  <si>
    <t>R173</t>
  </si>
  <si>
    <r>
      <t xml:space="preserve">The system </t>
    </r>
    <r>
      <rPr>
        <b/>
        <sz val="11"/>
        <rFont val="Calibri"/>
        <family val="2"/>
      </rPr>
      <t>shall</t>
    </r>
    <r>
      <rPr>
        <sz val="11"/>
        <color theme="1"/>
        <rFont val="Calibri"/>
        <family val="2"/>
        <scheme val="minor"/>
      </rPr>
      <t xml:space="preserve">  Export list to finance dept for every 7 days of schedule</t>
    </r>
  </si>
  <si>
    <t>R174</t>
  </si>
  <si>
    <r>
      <t xml:space="preserve">The system </t>
    </r>
    <r>
      <rPr>
        <b/>
        <sz val="11"/>
        <rFont val="Calibri"/>
        <family val="2"/>
      </rPr>
      <t>shall</t>
    </r>
    <r>
      <rPr>
        <sz val="11"/>
        <color theme="1"/>
        <rFont val="Calibri"/>
        <family val="2"/>
        <scheme val="minor"/>
      </rPr>
      <t xml:space="preserve">  create a marked up list of payments made and any outstanding</t>
    </r>
  </si>
  <si>
    <t>R175</t>
  </si>
  <si>
    <r>
      <t xml:space="preserve">The system </t>
    </r>
    <r>
      <rPr>
        <b/>
        <sz val="11"/>
        <rFont val="Calibri"/>
        <family val="2"/>
      </rPr>
      <t>shall</t>
    </r>
    <r>
      <rPr>
        <sz val="11"/>
        <color theme="1"/>
        <rFont val="Calibri"/>
        <family val="2"/>
        <scheme val="minor"/>
      </rPr>
      <t xml:space="preserve">  allow the user to confirm outstanding payments are resolved (may require manual intervention) - checklist</t>
    </r>
  </si>
  <si>
    <t>R176</t>
  </si>
  <si>
    <r>
      <t xml:space="preserve">The system </t>
    </r>
    <r>
      <rPr>
        <b/>
        <sz val="11"/>
        <rFont val="Calibri"/>
        <family val="2"/>
      </rPr>
      <t>shall</t>
    </r>
    <r>
      <rPr>
        <sz val="11"/>
        <color theme="1"/>
        <rFont val="Calibri"/>
        <family val="2"/>
        <scheme val="minor"/>
      </rPr>
      <t xml:space="preserve">  Generate Payment Remittance details per individual artists and or agencies</t>
    </r>
  </si>
  <si>
    <t>R177</t>
  </si>
  <si>
    <r>
      <t xml:space="preserve">The system </t>
    </r>
    <r>
      <rPr>
        <b/>
        <sz val="11"/>
        <rFont val="Calibri"/>
        <family val="2"/>
      </rPr>
      <t>should</t>
    </r>
    <r>
      <rPr>
        <sz val="11"/>
        <color theme="1"/>
        <rFont val="Calibri"/>
        <family val="2"/>
        <scheme val="minor"/>
      </rPr>
      <t xml:space="preserve"> Send remittance emails to individuals agencies etc</t>
    </r>
  </si>
  <si>
    <t>R178</t>
  </si>
  <si>
    <t>mechanism for aproving payments</t>
  </si>
  <si>
    <r>
      <t xml:space="preserve">The system </t>
    </r>
    <r>
      <rPr>
        <b/>
        <sz val="11"/>
        <rFont val="Calibri"/>
        <family val="2"/>
      </rPr>
      <t>shall</t>
    </r>
    <r>
      <rPr>
        <sz val="11"/>
        <color theme="1"/>
        <rFont val="Calibri"/>
        <family val="2"/>
        <scheme val="minor"/>
      </rPr>
      <t xml:space="preserve"> for Royalties or repeat payments, support approving generated payments and changing their status to “paid” once complete. Please explain how payment workflows are tracked. </t>
    </r>
  </si>
  <si>
    <t>R179</t>
  </si>
  <si>
    <r>
      <t xml:space="preserve"> The system </t>
    </r>
    <r>
      <rPr>
        <b/>
        <sz val="11"/>
        <rFont val="Calibri"/>
        <family val="2"/>
      </rPr>
      <t>shall</t>
    </r>
    <r>
      <rPr>
        <sz val="11"/>
        <color theme="1"/>
        <rFont val="Calibri"/>
        <family val="2"/>
        <scheme val="minor"/>
      </rPr>
      <t xml:space="preserve"> Export Payment details for last 7 days to S4C finance system (Business One) e.g Excel/CSV file</t>
    </r>
  </si>
  <si>
    <t>R180</t>
  </si>
  <si>
    <t>Ability to print in remitance datails for certain artists</t>
  </si>
  <si>
    <r>
      <rPr>
        <sz val="11"/>
        <color rgb="FF000000"/>
        <rFont val="Calibri"/>
        <family val="2"/>
        <scheme val="minor"/>
      </rPr>
      <t xml:space="preserve">The system </t>
    </r>
    <r>
      <rPr>
        <b/>
        <sz val="11"/>
        <color rgb="FF000000"/>
        <rFont val="Calibri"/>
        <family val="2"/>
      </rPr>
      <t>shall</t>
    </r>
    <r>
      <rPr>
        <sz val="11"/>
        <color rgb="FF000000"/>
        <rFont val="Calibri"/>
        <family val="2"/>
        <scheme val="minor"/>
      </rPr>
      <t xml:space="preserve"> for Royalties or repeat payments, log payment details for artists and contributors. Please explain how confidentiality is preserved. This complying with GDPR regulations.</t>
    </r>
  </si>
  <si>
    <t>Total Questions Score</t>
  </si>
  <si>
    <t>NFR01</t>
  </si>
  <si>
    <t>Accesibilty</t>
  </si>
  <si>
    <r>
      <t xml:space="preserve">The system </t>
    </r>
    <r>
      <rPr>
        <b/>
        <sz val="11"/>
        <rFont val="Calibri"/>
        <family val="2"/>
      </rPr>
      <t>shall</t>
    </r>
    <r>
      <rPr>
        <sz val="11"/>
        <color theme="1"/>
        <rFont val="Calibri"/>
        <family val="2"/>
        <scheme val="minor"/>
      </rPr>
      <t xml:space="preserve"> offer 'Help' text in English and Welsh</t>
    </r>
  </si>
  <si>
    <t>NFR02</t>
  </si>
  <si>
    <r>
      <t xml:space="preserve">The system </t>
    </r>
    <r>
      <rPr>
        <b/>
        <sz val="11"/>
        <rFont val="Calibri"/>
        <family val="2"/>
      </rPr>
      <t>shall</t>
    </r>
    <r>
      <rPr>
        <sz val="11"/>
        <color theme="1"/>
        <rFont val="Calibri"/>
        <family val="2"/>
        <scheme val="minor"/>
      </rPr>
      <t xml:space="preserve"> have a configurable GUI to allow suitable accessibility for Visually Impaired users</t>
    </r>
  </si>
  <si>
    <t>NFR03</t>
  </si>
  <si>
    <t>Access</t>
  </si>
  <si>
    <r>
      <t xml:space="preserve">The system </t>
    </r>
    <r>
      <rPr>
        <b/>
        <sz val="11"/>
        <rFont val="Calibri"/>
        <family val="2"/>
      </rPr>
      <t>shall</t>
    </r>
    <r>
      <rPr>
        <sz val="11"/>
        <color theme="1"/>
        <rFont val="Calibri"/>
        <family val="2"/>
        <scheme val="minor"/>
      </rPr>
      <t xml:space="preserve"> restrict the viewing of financial data (e.g., license price) only to users authorised to view this information</t>
    </r>
  </si>
  <si>
    <t>NFR04</t>
  </si>
  <si>
    <t>Accuracy</t>
  </si>
  <si>
    <r>
      <t xml:space="preserve">The system </t>
    </r>
    <r>
      <rPr>
        <b/>
        <sz val="11"/>
        <rFont val="Calibri"/>
        <family val="2"/>
      </rPr>
      <t>should</t>
    </r>
    <r>
      <rPr>
        <sz val="11"/>
        <color theme="1"/>
        <rFont val="Calibri"/>
        <family val="2"/>
        <scheme val="minor"/>
      </rPr>
      <t xml:space="preserve"> have the ability to implement specified data fields as mandatory where required</t>
    </r>
  </si>
  <si>
    <t>NFR05</t>
  </si>
  <si>
    <r>
      <t xml:space="preserve">The system </t>
    </r>
    <r>
      <rPr>
        <b/>
        <sz val="11"/>
        <rFont val="Calibri"/>
        <family val="2"/>
      </rPr>
      <t>should</t>
    </r>
    <r>
      <rPr>
        <sz val="11"/>
        <color theme="1"/>
        <rFont val="Calibri"/>
        <family val="2"/>
        <scheme val="minor"/>
      </rPr>
      <t xml:space="preserve"> provide spell checking in English and Welsh for all free text fields</t>
    </r>
  </si>
  <si>
    <t>NFR06</t>
  </si>
  <si>
    <t>Auditing</t>
  </si>
  <si>
    <r>
      <t xml:space="preserve">The system </t>
    </r>
    <r>
      <rPr>
        <b/>
        <sz val="11"/>
        <rFont val="Calibri"/>
        <family val="2"/>
      </rPr>
      <t>shall</t>
    </r>
    <r>
      <rPr>
        <sz val="11"/>
        <color theme="1"/>
        <rFont val="Calibri"/>
        <family val="2"/>
        <scheme val="minor"/>
      </rPr>
      <t xml:space="preserve"> maintain a log of every transaction performed and the user that performed each transaction.</t>
    </r>
  </si>
  <si>
    <t>NFR07</t>
  </si>
  <si>
    <t>Availability</t>
  </si>
  <si>
    <r>
      <t xml:space="preserve">The system </t>
    </r>
    <r>
      <rPr>
        <b/>
        <sz val="11"/>
        <rFont val="Calibri"/>
        <family val="2"/>
      </rPr>
      <t>shall</t>
    </r>
    <r>
      <rPr>
        <sz val="11"/>
        <color theme="1"/>
        <rFont val="Calibri"/>
        <family val="2"/>
        <scheme val="minor"/>
      </rPr>
      <t xml:space="preserve"> be accessible without interruption for all users between 08:00 - 20:00, Monday-Friday (GMT and BST)</t>
    </r>
  </si>
  <si>
    <t>NFR08</t>
  </si>
  <si>
    <t>Compatibility</t>
  </si>
  <si>
    <r>
      <t xml:space="preserve">The system </t>
    </r>
    <r>
      <rPr>
        <b/>
        <sz val="11"/>
        <rFont val="Calibri"/>
        <family val="2"/>
      </rPr>
      <t>shall</t>
    </r>
    <r>
      <rPr>
        <sz val="11"/>
        <color theme="1"/>
        <rFont val="Calibri"/>
        <family val="2"/>
        <scheme val="minor"/>
      </rPr>
      <t xml:space="preserve"> maintain an open API to account for any future integration requirements with other internal and 3rd party systems</t>
    </r>
  </si>
  <si>
    <t>NFR09</t>
  </si>
  <si>
    <r>
      <t xml:space="preserve">The system </t>
    </r>
    <r>
      <rPr>
        <b/>
        <sz val="11"/>
        <rFont val="Calibri"/>
        <family val="2"/>
      </rPr>
      <t>shall</t>
    </r>
    <r>
      <rPr>
        <sz val="11"/>
        <color theme="1"/>
        <rFont val="Calibri"/>
        <family val="2"/>
        <scheme val="minor"/>
      </rPr>
      <t xml:space="preserve"> be able to, but not be limited to, integrating the following import formats:
 -  .S13  (spot files)
 - .LOG
 - .BXF
 - .XML
 - .JSON</t>
    </r>
  </si>
  <si>
    <t>NFR10</t>
  </si>
  <si>
    <r>
      <t xml:space="preserve">The system </t>
    </r>
    <r>
      <rPr>
        <b/>
        <sz val="11"/>
        <rFont val="Calibri"/>
        <family val="2"/>
      </rPr>
      <t>shall</t>
    </r>
    <r>
      <rPr>
        <sz val="11"/>
        <color theme="1"/>
        <rFont val="Calibri"/>
        <family val="2"/>
        <scheme val="minor"/>
      </rPr>
      <t xml:space="preserve"> be able to export Microsoft Word and Excel files from version 2007 onwards</t>
    </r>
  </si>
  <si>
    <t>NFR11</t>
  </si>
  <si>
    <r>
      <t xml:space="preserve">The system </t>
    </r>
    <r>
      <rPr>
        <b/>
        <sz val="11"/>
        <rFont val="Calibri"/>
        <family val="2"/>
      </rPr>
      <t>shall</t>
    </r>
    <r>
      <rPr>
        <sz val="11"/>
        <color theme="1"/>
        <rFont val="Calibri"/>
        <family val="2"/>
        <scheme val="minor"/>
      </rPr>
      <t xml:space="preserve"> be able to, but not be limited to, handling the following exports formats for Schedules, Content and Reports:
 - BXF
 - XML
 - TextALL
 - .PBL
 - 1##
 - R##
 - TXT</t>
    </r>
  </si>
  <si>
    <t>NFR12</t>
  </si>
  <si>
    <t>Compatibilty</t>
  </si>
  <si>
    <r>
      <t xml:space="preserve">The system </t>
    </r>
    <r>
      <rPr>
        <b/>
        <sz val="11"/>
        <rFont val="Calibri"/>
        <family val="2"/>
      </rPr>
      <t>shall</t>
    </r>
    <r>
      <rPr>
        <sz val="11"/>
        <color theme="1"/>
        <rFont val="Calibri"/>
        <family val="2"/>
        <scheme val="minor"/>
      </rPr>
      <t xml:space="preserve"> be able to export all file variants to both FTP and UNC locations</t>
    </r>
  </si>
  <si>
    <t>NFR13</t>
  </si>
  <si>
    <t>Concurrency</t>
  </si>
  <si>
    <r>
      <t xml:space="preserve">The system </t>
    </r>
    <r>
      <rPr>
        <b/>
        <sz val="11"/>
        <rFont val="Calibri"/>
        <family val="2"/>
      </rPr>
      <t>should</t>
    </r>
    <r>
      <rPr>
        <sz val="11"/>
        <color theme="1"/>
        <rFont val="Calibri"/>
        <family val="2"/>
        <scheme val="minor"/>
      </rPr>
      <t xml:space="preserve"> allow up to 20 users to access the same function simultaneously</t>
    </r>
  </si>
  <si>
    <t>NFR14</t>
  </si>
  <si>
    <r>
      <t xml:space="preserve">The system </t>
    </r>
    <r>
      <rPr>
        <b/>
        <sz val="11"/>
        <rFont val="Calibri"/>
        <family val="2"/>
      </rPr>
      <t>shall</t>
    </r>
    <r>
      <rPr>
        <sz val="11"/>
        <color theme="1"/>
        <rFont val="Calibri"/>
        <family val="2"/>
        <scheme val="minor"/>
      </rPr>
      <t xml:space="preserve"> be able to maintain access for up to 130 concurrent users in its current agreed implementation</t>
    </r>
  </si>
  <si>
    <t>NFR15</t>
  </si>
  <si>
    <t>Data Retention</t>
  </si>
  <si>
    <r>
      <t xml:space="preserve">The system </t>
    </r>
    <r>
      <rPr>
        <b/>
        <sz val="11"/>
        <rFont val="Calibri"/>
        <family val="2"/>
      </rPr>
      <t>should</t>
    </r>
    <r>
      <rPr>
        <sz val="11"/>
        <color theme="1"/>
        <rFont val="Calibri"/>
        <family val="2"/>
        <scheme val="minor"/>
      </rPr>
      <t xml:space="preserve"> retain all database records / System Documents / Audit Logs for a maximum period of 5 years?</t>
    </r>
  </si>
  <si>
    <t>NFR16</t>
  </si>
  <si>
    <t>Localisation</t>
  </si>
  <si>
    <r>
      <t xml:space="preserve">The system </t>
    </r>
    <r>
      <rPr>
        <b/>
        <sz val="11"/>
        <rFont val="Calibri"/>
        <family val="2"/>
      </rPr>
      <t>shall</t>
    </r>
    <r>
      <rPr>
        <sz val="11"/>
        <color theme="1"/>
        <rFont val="Calibri"/>
        <family val="2"/>
        <scheme val="minor"/>
      </rPr>
      <t xml:space="preserve"> display the date format as DD/MM/YYYY</t>
    </r>
  </si>
  <si>
    <t>NFR17</t>
  </si>
  <si>
    <t>Operational</t>
  </si>
  <si>
    <r>
      <t xml:space="preserve">The system </t>
    </r>
    <r>
      <rPr>
        <b/>
        <sz val="11"/>
        <rFont val="Calibri"/>
        <family val="2"/>
      </rPr>
      <t>shall</t>
    </r>
    <r>
      <rPr>
        <sz val="11"/>
        <color theme="1"/>
        <rFont val="Calibri"/>
        <family val="2"/>
        <scheme val="minor"/>
      </rPr>
      <t xml:space="preserve"> take a full daily database back-up in the agreed window, assumed to be 04:00 BST</t>
    </r>
  </si>
  <si>
    <t>NFR18</t>
  </si>
  <si>
    <r>
      <t xml:space="preserve">The system </t>
    </r>
    <r>
      <rPr>
        <b/>
        <sz val="11"/>
        <rFont val="Calibri"/>
        <family val="2"/>
      </rPr>
      <t>should</t>
    </r>
    <r>
      <rPr>
        <sz val="11"/>
        <color theme="1"/>
        <rFont val="Calibri"/>
        <family val="2"/>
        <scheme val="minor"/>
      </rPr>
      <t xml:space="preserve"> maintain an active backup of the production environment to be called upon in a DR situation </t>
    </r>
  </si>
  <si>
    <t>NFR19</t>
  </si>
  <si>
    <r>
      <t xml:space="preserve">The system </t>
    </r>
    <r>
      <rPr>
        <b/>
        <sz val="11"/>
        <rFont val="Calibri"/>
        <family val="2"/>
      </rPr>
      <t>shall</t>
    </r>
    <r>
      <rPr>
        <sz val="11"/>
        <color theme="1"/>
        <rFont val="Calibri"/>
        <family val="2"/>
        <scheme val="minor"/>
      </rPr>
      <t xml:space="preserve"> prompt the user to save any changes in the event of the user cancelling or quitting a specific function</t>
    </r>
  </si>
  <si>
    <t>NFR20</t>
  </si>
  <si>
    <t>Performance</t>
  </si>
  <si>
    <r>
      <t xml:space="preserve">The system response times </t>
    </r>
    <r>
      <rPr>
        <b/>
        <sz val="11"/>
        <rFont val="Calibri"/>
        <family val="2"/>
      </rPr>
      <t>should</t>
    </r>
    <r>
      <rPr>
        <sz val="11"/>
        <color theme="1"/>
        <rFont val="Calibri"/>
        <family val="2"/>
        <scheme val="minor"/>
      </rPr>
      <t xml:space="preserve"> be no longer than 1 second per transaction</t>
    </r>
  </si>
  <si>
    <t>NFR21</t>
  </si>
  <si>
    <r>
      <t xml:space="preserve">The system </t>
    </r>
    <r>
      <rPr>
        <b/>
        <sz val="11"/>
        <rFont val="Calibri"/>
        <family val="2"/>
      </rPr>
      <t>shall</t>
    </r>
    <r>
      <rPr>
        <sz val="11"/>
        <color theme="1"/>
        <rFont val="Calibri"/>
        <family val="2"/>
        <scheme val="minor"/>
      </rPr>
      <t xml:space="preserve"> be able to process at least 2GB worth of import and export data per month</t>
    </r>
  </si>
  <si>
    <t>NFR22</t>
  </si>
  <si>
    <t>Reliability</t>
  </si>
  <si>
    <r>
      <t xml:space="preserve">The system </t>
    </r>
    <r>
      <rPr>
        <b/>
        <sz val="11"/>
        <rFont val="Calibri"/>
        <family val="2"/>
      </rPr>
      <t>shall</t>
    </r>
    <r>
      <rPr>
        <sz val="11"/>
        <color theme="1"/>
        <rFont val="Calibri"/>
        <family val="2"/>
        <scheme val="minor"/>
      </rPr>
      <t xml:space="preserve"> be fully operational to users during normal office hours for 99.95% of the time each day</t>
    </r>
  </si>
  <si>
    <t>NFR23</t>
  </si>
  <si>
    <t>Scalability</t>
  </si>
  <si>
    <r>
      <t xml:space="preserve">The system database </t>
    </r>
    <r>
      <rPr>
        <b/>
        <sz val="11"/>
        <rFont val="Calibri"/>
        <family val="2"/>
      </rPr>
      <t>should</t>
    </r>
    <r>
      <rPr>
        <sz val="11"/>
        <color theme="1"/>
        <rFont val="Calibri"/>
        <family val="2"/>
        <scheme val="minor"/>
      </rPr>
      <t xml:space="preserve"> be scalable to support at least 15% growth in data size per month</t>
    </r>
  </si>
  <si>
    <t>NFR24</t>
  </si>
  <si>
    <r>
      <t xml:space="preserve">The system </t>
    </r>
    <r>
      <rPr>
        <b/>
        <sz val="11"/>
        <rFont val="Calibri"/>
        <family val="2"/>
      </rPr>
      <t>should</t>
    </r>
    <r>
      <rPr>
        <sz val="11"/>
        <color theme="1"/>
        <rFont val="Calibri"/>
        <family val="2"/>
        <scheme val="minor"/>
      </rPr>
      <t xml:space="preserve"> be scalable to support handling a 100% growth in hours of new content per year</t>
    </r>
  </si>
  <si>
    <t>Total NFRs Score</t>
  </si>
  <si>
    <t>Dept</t>
  </si>
  <si>
    <t>Dept % value of Tech questionnaire</t>
  </si>
  <si>
    <t>Requirement</t>
  </si>
  <si>
    <t>Response Classification  </t>
  </si>
  <si>
    <t>Score  </t>
  </si>
  <si>
    <t>SHALL  </t>
  </si>
  <si>
    <t>Compliant</t>
  </si>
  <si>
    <t>Fully compliant (available at contract commencement)  </t>
  </si>
  <si>
    <t>5  </t>
  </si>
  <si>
    <t>Roadmap</t>
  </si>
  <si>
    <t>Within 6 months after contract commencement</t>
  </si>
  <si>
    <t>Roadmap delivery within 6 months after contract commencement  </t>
  </si>
  <si>
    <t>3  </t>
  </si>
  <si>
    <t>Within 12 months after contract commencement</t>
  </si>
  <si>
    <t>Roadmap delivery within 12 months after contract commencement  </t>
  </si>
  <si>
    <t>1  </t>
  </si>
  <si>
    <t>Non-compliant</t>
  </si>
  <si>
    <t>Non-compliant / not supported / no clear statement  </t>
  </si>
  <si>
    <t>-5  </t>
  </si>
  <si>
    <t>SHOULD  </t>
  </si>
  <si>
    <t>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</si>
</sst>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b/>
      <sz val="11"/>
      <name val="Calibri"/>
      <family val="2"/>
    </font>
    <font>
      <b/>
      <sz val="11"/>
      <color theme="1"/>
      <name val="Calibri"/>
      <family val="2"/>
      <scheme val="minor"/>
    </font>
    <font>
      <sz val="11"/>
      <color rgb="FF000000"/>
      <name val="Calibri"/>
      <family val="2"/>
      <scheme val="minor"/>
    </font>
    <font>
      <b/>
      <sz val="11"/>
      <color rgb="FF000000"/>
      <name val="Calibri"/>
      <family val="2"/>
      <scheme val="minor"/>
    </font>
    <font>
      <sz val="11"/>
      <color rgb="FF242424"/>
      <name val="Aptos Narrow"/>
      <family val="2"/>
    </font>
    <font>
      <sz val="11"/>
      <color rgb="FF000000"/>
      <name val="Calibri"/>
      <family val="2"/>
    </font>
    <font>
      <sz val="11"/>
      <color rgb="FFFF0000"/>
      <name val="Calibri"/>
      <family val="2"/>
      <scheme val="minor"/>
    </font>
    <font>
      <b/>
      <i/>
      <sz val="10"/>
      <color rgb="FF000000"/>
      <name val="Verdana"/>
      <family val="2"/>
    </font>
    <font>
      <b/>
      <sz val="11"/>
      <name val="Calibri"/>
      <family val="2"/>
      <scheme val="minor"/>
    </font>
    <font>
      <b/>
      <sz val="11"/>
      <color indexed="8"/>
      <name val="Calibri"/>
      <family val="2"/>
      <scheme val="minor"/>
    </font>
    <font>
      <sz val="10"/>
      <name val="Arial"/>
      <family val="2"/>
    </font>
    <font>
      <sz val="10"/>
      <color rgb="FF000000"/>
      <name val="Verdana"/>
      <family val="2"/>
    </font>
    <font>
      <sz val="10"/>
      <color rgb="FFFFFFFF"/>
      <name val="Verdana"/>
      <family val="2"/>
    </font>
    <font>
      <b/>
      <sz val="11"/>
      <color rgb="FF000000"/>
      <name val="Calibri"/>
      <family val="2"/>
    </font>
    <font>
      <b/>
      <sz val="10"/>
      <color rgb="FF000000"/>
      <name val="Verdana"/>
      <family val="2"/>
    </font>
    <font>
      <sz val="11"/>
      <color rgb="FF000000"/>
      <name val="Calibri"/>
    </font>
    <font>
      <b/>
      <sz val="11"/>
      <color rgb="FF000000"/>
      <name val="Calibri"/>
    </font>
    <font>
      <sz val="11"/>
      <color rgb="FF000000"/>
      <name val="Calibri"/>
      <scheme val="minor"/>
    </font>
    <font>
      <b/>
      <sz val="11"/>
      <color rgb="FF000000"/>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0000"/>
        <bgColor rgb="FF000000"/>
      </patternFill>
    </fill>
    <fill>
      <patternFill patternType="solid">
        <fgColor rgb="FFFFC000"/>
        <bgColor rgb="FF000000"/>
      </patternFill>
    </fill>
    <fill>
      <patternFill patternType="solid">
        <fgColor theme="0" tint="-0.249977111117893"/>
        <bgColor indexed="64"/>
      </patternFill>
    </fill>
    <fill>
      <patternFill patternType="solid">
        <fgColor theme="3"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80">
    <xf numFmtId="0" fontId="0" fillId="0" borderId="0" xfId="0"/>
    <xf numFmtId="0" fontId="3" fillId="0" borderId="0" xfId="0" applyFont="1"/>
    <xf numFmtId="0" fontId="0" fillId="0" borderId="0" xfId="0" applyAlignment="1">
      <alignment vertical="top"/>
    </xf>
    <xf numFmtId="0" fontId="0" fillId="0" borderId="0" xfId="0" applyAlignment="1">
      <alignment vertical="top" wrapText="1"/>
    </xf>
    <xf numFmtId="0" fontId="4" fillId="0" borderId="0" xfId="0" applyFont="1" applyAlignment="1">
      <alignment vertical="top" wrapText="1"/>
    </xf>
    <xf numFmtId="0" fontId="0" fillId="0" borderId="0" xfId="0" applyAlignment="1">
      <alignment horizontal="center" vertical="center"/>
    </xf>
    <xf numFmtId="0" fontId="5" fillId="0" borderId="0" xfId="0" applyFont="1" applyAlignment="1">
      <alignment horizontal="center" vertical="top" wrapText="1"/>
    </xf>
    <xf numFmtId="0" fontId="3" fillId="0" borderId="0" xfId="0" applyFont="1" applyAlignment="1">
      <alignment horizontal="center" vertical="top" wrapText="1"/>
    </xf>
    <xf numFmtId="0" fontId="9" fillId="0" borderId="0" xfId="0" applyFont="1"/>
    <xf numFmtId="0" fontId="5" fillId="0" borderId="0" xfId="0" applyFont="1"/>
    <xf numFmtId="0" fontId="4" fillId="0" borderId="0" xfId="0" applyFont="1"/>
    <xf numFmtId="0" fontId="8" fillId="0" borderId="0" xfId="0" applyFont="1"/>
    <xf numFmtId="0" fontId="0" fillId="3" borderId="0" xfId="0" applyFill="1" applyAlignment="1">
      <alignment vertical="top"/>
    </xf>
    <xf numFmtId="0" fontId="4" fillId="0" borderId="0" xfId="0" applyFont="1" applyAlignment="1">
      <alignment vertical="top"/>
    </xf>
    <xf numFmtId="0" fontId="3" fillId="0" borderId="0" xfId="0" applyFont="1" applyAlignment="1">
      <alignment horizontal="center" vertical="top"/>
    </xf>
    <xf numFmtId="0" fontId="4" fillId="5" borderId="0" xfId="0" applyFont="1" applyFill="1"/>
    <xf numFmtId="0" fontId="4" fillId="6" borderId="0" xfId="0" applyFont="1" applyFill="1"/>
    <xf numFmtId="0" fontId="0" fillId="0" borderId="0" xfId="0" applyAlignment="1">
      <alignment wrapText="1"/>
    </xf>
    <xf numFmtId="0" fontId="6" fillId="0" borderId="0" xfId="0" applyFont="1" applyAlignment="1">
      <alignment wrapText="1"/>
    </xf>
    <xf numFmtId="0" fontId="13" fillId="0" borderId="0" xfId="0" applyFont="1" applyAlignment="1">
      <alignment wrapText="1"/>
    </xf>
    <xf numFmtId="0" fontId="5" fillId="0" borderId="0" xfId="0" applyFont="1" applyAlignment="1">
      <alignment horizontal="center" wrapText="1"/>
    </xf>
    <xf numFmtId="0" fontId="2" fillId="2" borderId="1" xfId="0" applyFont="1" applyFill="1" applyBorder="1" applyAlignment="1">
      <alignment horizontal="center" wrapText="1"/>
    </xf>
    <xf numFmtId="0" fontId="4" fillId="0" borderId="0" xfId="0" applyFont="1" applyAlignment="1">
      <alignment wrapText="1"/>
    </xf>
    <xf numFmtId="0" fontId="7" fillId="0" borderId="0" xfId="0" applyFont="1" applyAlignment="1">
      <alignment wrapText="1"/>
    </xf>
    <xf numFmtId="0" fontId="13" fillId="0" borderId="0" xfId="0" applyFont="1" applyAlignment="1">
      <alignment horizontal="left" wrapText="1"/>
    </xf>
    <xf numFmtId="0" fontId="1" fillId="0" borderId="0" xfId="0" applyFont="1" applyAlignment="1">
      <alignment wrapText="1"/>
    </xf>
    <xf numFmtId="0" fontId="2" fillId="2" borderId="1" xfId="0" applyFont="1" applyFill="1" applyBorder="1" applyAlignment="1">
      <alignment horizontal="center"/>
    </xf>
    <xf numFmtId="0" fontId="1" fillId="0" borderId="0" xfId="0" applyFont="1"/>
    <xf numFmtId="0" fontId="2" fillId="2" borderId="1" xfId="0" applyFont="1" applyFill="1" applyBorder="1" applyAlignment="1">
      <alignment horizontal="center" vertical="center"/>
    </xf>
    <xf numFmtId="0" fontId="3" fillId="2" borderId="0" xfId="0" applyFont="1" applyFill="1" applyAlignment="1">
      <alignment horizontal="center" vertical="center"/>
    </xf>
    <xf numFmtId="0" fontId="0" fillId="7" borderId="0" xfId="0" applyFill="1" applyAlignment="1">
      <alignment horizontal="center" vertical="center"/>
    </xf>
    <xf numFmtId="0" fontId="3" fillId="4" borderId="0" xfId="0" applyFont="1" applyFill="1" applyAlignment="1">
      <alignment horizontal="center" vertical="center"/>
    </xf>
    <xf numFmtId="164" fontId="0" fillId="0" borderId="0" xfId="0" applyNumberFormat="1"/>
    <xf numFmtId="0" fontId="2" fillId="8" borderId="1" xfId="0" applyFont="1" applyFill="1" applyBorder="1" applyAlignment="1">
      <alignment horizontal="center" vertical="top"/>
    </xf>
    <xf numFmtId="0" fontId="3" fillId="8" borderId="0" xfId="0" applyFont="1" applyFill="1" applyAlignment="1">
      <alignment horizontal="center"/>
    </xf>
    <xf numFmtId="0" fontId="3" fillId="8" borderId="0" xfId="0" applyFont="1" applyFill="1"/>
    <xf numFmtId="0" fontId="11" fillId="8" borderId="0" xfId="0" applyFont="1" applyFill="1" applyAlignment="1">
      <alignment vertical="top"/>
    </xf>
    <xf numFmtId="0" fontId="11" fillId="8" borderId="0" xfId="0" applyFont="1" applyFill="1" applyAlignment="1">
      <alignment vertical="top" wrapText="1"/>
    </xf>
    <xf numFmtId="0" fontId="11" fillId="8" borderId="0" xfId="0" applyFont="1" applyFill="1" applyAlignment="1">
      <alignment horizontal="center" vertical="top" wrapText="1"/>
    </xf>
    <xf numFmtId="0" fontId="10" fillId="8" borderId="1" xfId="0" applyFont="1" applyFill="1" applyBorder="1" applyAlignment="1">
      <alignment horizontal="center" vertical="top" wrapText="1"/>
    </xf>
    <xf numFmtId="0" fontId="10" fillId="8" borderId="1" xfId="0" applyFont="1" applyFill="1" applyBorder="1" applyAlignment="1">
      <alignment horizontal="center" vertical="top"/>
    </xf>
    <xf numFmtId="0" fontId="10" fillId="8" borderId="1" xfId="0" applyFont="1" applyFill="1" applyBorder="1" applyAlignment="1">
      <alignment horizontal="center" vertical="center"/>
    </xf>
    <xf numFmtId="0" fontId="3" fillId="8" borderId="0" xfId="0" applyFont="1" applyFill="1" applyAlignment="1">
      <alignment horizontal="center" vertical="center"/>
    </xf>
    <xf numFmtId="0" fontId="10" fillId="0" borderId="0" xfId="0" applyFont="1"/>
    <xf numFmtId="0" fontId="0" fillId="0" borderId="0" xfId="0" applyAlignment="1" applyProtection="1">
      <alignment vertical="top" wrapText="1"/>
      <protection locked="0"/>
    </xf>
    <xf numFmtId="0" fontId="0" fillId="0" borderId="0" xfId="0" applyAlignment="1" applyProtection="1">
      <alignment vertical="top"/>
      <protection locked="0"/>
    </xf>
    <xf numFmtId="0" fontId="2" fillId="4" borderId="1" xfId="0" applyFont="1" applyFill="1" applyBorder="1" applyAlignment="1">
      <alignment horizontal="center" vertical="top" wrapText="1"/>
    </xf>
    <xf numFmtId="0" fontId="2" fillId="4" borderId="1" xfId="0" applyFont="1" applyFill="1" applyBorder="1" applyAlignment="1">
      <alignment horizontal="center" vertical="top"/>
    </xf>
    <xf numFmtId="0" fontId="12" fillId="0" borderId="0" xfId="0" applyFont="1" applyAlignment="1">
      <alignment wrapText="1"/>
    </xf>
    <xf numFmtId="0" fontId="4" fillId="0" borderId="0" xfId="0" quotePrefix="1" applyFont="1"/>
    <xf numFmtId="0" fontId="0" fillId="0" borderId="0" xfId="0" quotePrefix="1"/>
    <xf numFmtId="0" fontId="0" fillId="0" borderId="0" xfId="0" applyAlignment="1">
      <alignment horizontal="center"/>
    </xf>
    <xf numFmtId="0" fontId="2" fillId="2" borderId="1" xfId="0" applyFont="1" applyFill="1" applyBorder="1" applyAlignment="1">
      <alignment wrapText="1"/>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7" fillId="0" borderId="0" xfId="0" applyFont="1" applyAlignment="1" applyProtection="1">
      <alignment horizontal="left"/>
      <protection locked="0"/>
    </xf>
    <xf numFmtId="0" fontId="7" fillId="0" borderId="0" xfId="0" applyFont="1"/>
    <xf numFmtId="0" fontId="7" fillId="0" borderId="0" xfId="0" applyFont="1" applyProtection="1">
      <protection locked="0"/>
    </xf>
    <xf numFmtId="0" fontId="13" fillId="0" borderId="1" xfId="0" applyFont="1" applyBorder="1" applyAlignment="1">
      <alignment wrapText="1" readingOrder="1"/>
    </xf>
    <xf numFmtId="0" fontId="14" fillId="8" borderId="2" xfId="0" applyFont="1" applyFill="1" applyBorder="1" applyAlignment="1">
      <alignment wrapText="1" readingOrder="1"/>
    </xf>
    <xf numFmtId="0" fontId="14" fillId="8" borderId="3" xfId="0" applyFont="1" applyFill="1" applyBorder="1" applyAlignment="1">
      <alignment wrapText="1" readingOrder="1"/>
    </xf>
    <xf numFmtId="0" fontId="0" fillId="0" borderId="1" xfId="0" applyBorder="1"/>
    <xf numFmtId="0" fontId="0" fillId="0" borderId="1" xfId="0" applyBorder="1" applyAlignment="1">
      <alignment wrapText="1"/>
    </xf>
    <xf numFmtId="0" fontId="0" fillId="0" borderId="5" xfId="0" applyBorder="1"/>
    <xf numFmtId="0" fontId="0" fillId="0" borderId="5" xfId="0" applyBorder="1" applyAlignment="1">
      <alignment wrapText="1"/>
    </xf>
    <xf numFmtId="0" fontId="13" fillId="0" borderId="5" xfId="0" applyFont="1" applyBorder="1" applyAlignment="1">
      <alignment wrapText="1" readingOrder="1"/>
    </xf>
    <xf numFmtId="0" fontId="13" fillId="0" borderId="6" xfId="0" applyFont="1" applyBorder="1" applyAlignment="1">
      <alignment wrapText="1" readingOrder="1"/>
    </xf>
    <xf numFmtId="0" fontId="13" fillId="0" borderId="8" xfId="0" applyFont="1" applyBorder="1" applyAlignment="1">
      <alignment wrapText="1" readingOrder="1"/>
    </xf>
    <xf numFmtId="0" fontId="0" fillId="0" borderId="10" xfId="0" applyBorder="1"/>
    <xf numFmtId="0" fontId="0" fillId="0" borderId="10" xfId="0" applyBorder="1" applyAlignment="1">
      <alignment wrapText="1"/>
    </xf>
    <xf numFmtId="0" fontId="13" fillId="0" borderId="10" xfId="0" applyFont="1" applyBorder="1" applyAlignment="1">
      <alignment wrapText="1" readingOrder="1"/>
    </xf>
    <xf numFmtId="0" fontId="13" fillId="0" borderId="11" xfId="0" quotePrefix="1" applyFont="1" applyBorder="1" applyAlignment="1">
      <alignment wrapText="1" readingOrder="1"/>
    </xf>
    <xf numFmtId="0" fontId="13" fillId="0" borderId="11" xfId="0" applyFont="1" applyBorder="1" applyAlignment="1">
      <alignment wrapText="1" readingOrder="1"/>
    </xf>
    <xf numFmtId="0" fontId="16" fillId="0" borderId="4" xfId="0" applyFont="1" applyBorder="1" applyAlignment="1">
      <alignment horizontal="left" wrapText="1" readingOrder="1"/>
    </xf>
    <xf numFmtId="0" fontId="16" fillId="0" borderId="7" xfId="0" applyFont="1" applyBorder="1" applyAlignment="1">
      <alignment horizontal="left" wrapText="1" readingOrder="1"/>
    </xf>
    <xf numFmtId="0" fontId="16" fillId="0" borderId="9" xfId="0" applyFont="1" applyBorder="1" applyAlignment="1">
      <alignment horizontal="left" wrapText="1" readingOrder="1"/>
    </xf>
    <xf numFmtId="0" fontId="16" fillId="0" borderId="0" xfId="0" applyFont="1" applyAlignment="1">
      <alignment horizontal="left" wrapText="1" readingOrder="1"/>
    </xf>
    <xf numFmtId="0" fontId="13" fillId="0" borderId="0" xfId="0" applyFont="1" applyAlignment="1">
      <alignment wrapText="1" readingOrder="1"/>
    </xf>
    <xf numFmtId="0" fontId="17" fillId="0" borderId="0" xfId="0" applyFont="1" applyAlignment="1">
      <alignment wrapText="1"/>
    </xf>
    <xf numFmtId="0" fontId="19"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1"/>
  <sheetViews>
    <sheetView tabSelected="1" zoomScaleNormal="100" workbookViewId="0">
      <selection activeCell="A19" sqref="A19"/>
    </sheetView>
  </sheetViews>
  <sheetFormatPr defaultColWidth="8.85546875" defaultRowHeight="15" x14ac:dyDescent="0.25"/>
  <cols>
    <col min="1" max="1" width="91.28515625" customWidth="1"/>
  </cols>
  <sheetData>
    <row r="1" spans="1:1" x14ac:dyDescent="0.25">
      <c r="A1" s="1" t="s">
        <v>0</v>
      </c>
    </row>
    <row r="3" spans="1:1" x14ac:dyDescent="0.25">
      <c r="A3" s="3"/>
    </row>
    <row r="4" spans="1:1" x14ac:dyDescent="0.25">
      <c r="A4" t="s">
        <v>1</v>
      </c>
    </row>
    <row r="6" spans="1:1" x14ac:dyDescent="0.25">
      <c r="A6" s="8" t="s">
        <v>2</v>
      </c>
    </row>
    <row r="7" spans="1:1" x14ac:dyDescent="0.25">
      <c r="A7" s="15" t="s">
        <v>3</v>
      </c>
    </row>
    <row r="8" spans="1:1" x14ac:dyDescent="0.25">
      <c r="A8" s="16" t="s">
        <v>4</v>
      </c>
    </row>
    <row r="9" spans="1:1" x14ac:dyDescent="0.25">
      <c r="A9" s="10"/>
    </row>
    <row r="10" spans="1:1" x14ac:dyDescent="0.25">
      <c r="A10" s="9" t="s">
        <v>5</v>
      </c>
    </row>
    <row r="13" spans="1:1" x14ac:dyDescent="0.25">
      <c r="A13" s="10" t="s">
        <v>6</v>
      </c>
    </row>
    <row r="14" spans="1:1" x14ac:dyDescent="0.25">
      <c r="A14" s="10"/>
    </row>
    <row r="15" spans="1:1" x14ac:dyDescent="0.25">
      <c r="A15" s="9" t="s">
        <v>7</v>
      </c>
    </row>
    <row r="16" spans="1:1" x14ac:dyDescent="0.25">
      <c r="A16" s="10"/>
    </row>
    <row r="17" spans="1:1" x14ac:dyDescent="0.25">
      <c r="A17" s="9" t="s">
        <v>8</v>
      </c>
    </row>
    <row r="18" spans="1:1" x14ac:dyDescent="0.25">
      <c r="A18" s="10"/>
    </row>
    <row r="19" spans="1:1" x14ac:dyDescent="0.25">
      <c r="A19" s="9"/>
    </row>
    <row r="20" spans="1:1" x14ac:dyDescent="0.25">
      <c r="A20" s="10"/>
    </row>
    <row r="21" spans="1:1" x14ac:dyDescent="0.25">
      <c r="A21" s="10"/>
    </row>
    <row r="22" spans="1:1" x14ac:dyDescent="0.25">
      <c r="A22" s="9" t="s">
        <v>9</v>
      </c>
    </row>
    <row r="23" spans="1:1" x14ac:dyDescent="0.25">
      <c r="A23" s="10" t="s">
        <v>10</v>
      </c>
    </row>
    <row r="24" spans="1:1" x14ac:dyDescent="0.25">
      <c r="A24" s="10" t="s">
        <v>11</v>
      </c>
    </row>
    <row r="25" spans="1:1" x14ac:dyDescent="0.25">
      <c r="A25" s="10" t="s">
        <v>12</v>
      </c>
    </row>
    <row r="26" spans="1:1" x14ac:dyDescent="0.25">
      <c r="A26" s="9"/>
    </row>
    <row r="27" spans="1:1" x14ac:dyDescent="0.25">
      <c r="A27" s="10"/>
    </row>
    <row r="28" spans="1:1" x14ac:dyDescent="0.25">
      <c r="A28" s="9" t="s">
        <v>13</v>
      </c>
    </row>
    <row r="29" spans="1:1" x14ac:dyDescent="0.25">
      <c r="A29" s="10" t="s">
        <v>14</v>
      </c>
    </row>
    <row r="30" spans="1:1" x14ac:dyDescent="0.25">
      <c r="A30" s="10" t="s">
        <v>15</v>
      </c>
    </row>
    <row r="31" spans="1:1" x14ac:dyDescent="0.25">
      <c r="A31" s="50" t="s">
        <v>16</v>
      </c>
    </row>
    <row r="32" spans="1:1" x14ac:dyDescent="0.25">
      <c r="A32" s="49" t="s">
        <v>17</v>
      </c>
    </row>
    <row r="41" spans="1:1" x14ac:dyDescent="0.25">
      <c r="A41" s="11"/>
    </row>
  </sheetData>
  <sheetProtection algorithmName="SHA-512" hashValue="of1vkgy0e8mK+QFlVPaTMuDQeQAg0FHK8K4AMD9OfmXiqU5hcg02h6zV/O/0bkabFClOu64MVyucBoRk/jvbHQ==" saltValue="Jgpsvr2H+5Lu1psRMNq1Fg==" spinCount="100000" sheet="1" objects="1" scenarios="1" selectLockedCells="1" selectUnlockedCells="1"/>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187"/>
  <sheetViews>
    <sheetView zoomScale="107" zoomScaleNormal="107" workbookViewId="0">
      <pane xSplit="1" ySplit="1" topLeftCell="B30" activePane="bottomRight" state="frozenSplit"/>
      <selection pane="topRight" activeCell="A36" sqref="A36"/>
      <selection pane="bottomLeft" activeCell="A36" sqref="A36"/>
      <selection pane="bottomRight" activeCell="H34" sqref="H34"/>
    </sheetView>
  </sheetViews>
  <sheetFormatPr defaultColWidth="8.85546875" defaultRowHeight="15" x14ac:dyDescent="0.25"/>
  <cols>
    <col min="1" max="1" width="18" customWidth="1"/>
    <col min="2" max="2" width="35.7109375" customWidth="1"/>
    <col min="3" max="3" width="42.5703125" customWidth="1"/>
    <col min="4" max="4" width="83" style="17" customWidth="1"/>
    <col min="5" max="5" width="13.85546875" customWidth="1"/>
    <col min="6" max="6" width="47.85546875" style="3" customWidth="1"/>
    <col min="7" max="7" width="17.42578125" style="2" customWidth="1"/>
    <col min="8" max="8" width="45" style="2" customWidth="1"/>
    <col min="9" max="9" width="18.85546875" style="5" customWidth="1"/>
    <col min="10" max="10" width="21.42578125" style="5" customWidth="1"/>
    <col min="11" max="11" width="17.42578125" style="5" customWidth="1"/>
    <col min="12" max="12" width="23.140625" style="5" bestFit="1" customWidth="1"/>
  </cols>
  <sheetData>
    <row r="1" spans="1:12" x14ac:dyDescent="0.25">
      <c r="A1" s="52" t="s">
        <v>18</v>
      </c>
      <c r="B1" s="26" t="s">
        <v>19</v>
      </c>
      <c r="C1" s="21" t="s">
        <v>20</v>
      </c>
      <c r="D1" s="21" t="s">
        <v>21</v>
      </c>
      <c r="E1" s="21" t="s">
        <v>22</v>
      </c>
      <c r="F1" s="46" t="s">
        <v>23</v>
      </c>
      <c r="G1" s="47" t="s">
        <v>24</v>
      </c>
      <c r="H1" s="47" t="s">
        <v>25</v>
      </c>
      <c r="I1" s="31" t="s">
        <v>26</v>
      </c>
      <c r="J1" s="28" t="s">
        <v>27</v>
      </c>
      <c r="K1" s="29" t="s">
        <v>28</v>
      </c>
      <c r="L1" s="29" t="s">
        <v>29</v>
      </c>
    </row>
    <row r="2" spans="1:12" ht="45" x14ac:dyDescent="0.25">
      <c r="A2" s="51" t="s">
        <v>30</v>
      </c>
      <c r="B2" t="s">
        <v>31</v>
      </c>
      <c r="C2" s="17" t="s">
        <v>32</v>
      </c>
      <c r="D2" s="22" t="s">
        <v>33</v>
      </c>
      <c r="E2" s="20" t="str">
        <f t="shared" ref="E2:E33" si="0">IF(ISNUMBER(SEARCH("SHALL",UPPER($D2))),"SHALL",IF(ISNUMBER(SEARCH("SHOULD",UPPER($D2))),"SHOULD",IF(ISNUMBER(SEARCH("MAY",UPPER($D2))),"MAY","")))</f>
        <v>SHALL</v>
      </c>
      <c r="F2" s="53"/>
      <c r="G2" s="54"/>
      <c r="H2" s="55"/>
      <c r="I2" s="5">
        <f>IFERROR(IF($G2="Compliant",IF($E2="SHALL",5,IF($E2="SHOULD",3,IF($E2="MAY",1,0))),IF($G2="Roadmap",IF($H2="Within 6 months after contract commencement",IF($E2="SHALL",3,0),IF($H2="Within 12 months after contract commencement",IF($E2="SHALL",1,IF($E2="SHOULD",1,0)),0)),IF($G2="Non-compliant",IF($E2="SHALL",-5,0),0))),"")</f>
        <v>0</v>
      </c>
      <c r="J2" s="5">
        <f>IFERROR(VLOOKUP($B2,Weightings!$A$2:$B$18,2,FALSE),"")</f>
        <v>6</v>
      </c>
      <c r="K2" s="5">
        <f t="shared" ref="K2:K33" si="1">IFERROR($J2*$I2,"")</f>
        <v>0</v>
      </c>
      <c r="L2" s="5">
        <f t="shared" ref="L2:L33" si="2">IFERROR($J2*IF($E2="SHALL",5,IF($E2="SHOULD",3,IF($E2="MAY",1,0))),"")</f>
        <v>30</v>
      </c>
    </row>
    <row r="3" spans="1:12" ht="60" x14ac:dyDescent="0.25">
      <c r="A3" s="51" t="s">
        <v>34</v>
      </c>
      <c r="B3" t="s">
        <v>31</v>
      </c>
      <c r="C3" s="17" t="s">
        <v>35</v>
      </c>
      <c r="D3" s="17" t="s">
        <v>36</v>
      </c>
      <c r="E3" s="20" t="str">
        <f t="shared" si="0"/>
        <v>SHALL</v>
      </c>
      <c r="F3" s="53"/>
      <c r="G3" s="54"/>
      <c r="H3" s="55"/>
      <c r="I3" s="5">
        <f t="shared" ref="I3:I66" si="3">IFERROR(IF($G3="Compliant",IF($E3="SHALL",5,IF($E3="SHOULD",3,IF($E3="MAY",1,0))),IF($G3="Roadmap",IF($H3="Within 6 months after contract commencement",IF($E3="SHALL",3,0),IF($H3="Within 12 months after contract commencement",IF($E3="SHALL",1,IF($E3="SHOULD",1,0)),0)),IF($G3="Non-compliant",IF($E3="SHALL",-5,0),0))),"")</f>
        <v>0</v>
      </c>
      <c r="J3" s="5">
        <f>IFERROR(VLOOKUP($B3,Weightings!$A$2:$B$18,2,FALSE),"")</f>
        <v>6</v>
      </c>
      <c r="K3" s="5">
        <f t="shared" si="1"/>
        <v>0</v>
      </c>
      <c r="L3" s="5">
        <f t="shared" si="2"/>
        <v>30</v>
      </c>
    </row>
    <row r="4" spans="1:12" ht="48.75" customHeight="1" x14ac:dyDescent="0.25">
      <c r="A4" s="51" t="s">
        <v>37</v>
      </c>
      <c r="B4" t="s">
        <v>31</v>
      </c>
      <c r="C4" s="17" t="s">
        <v>38</v>
      </c>
      <c r="D4" s="22" t="s">
        <v>39</v>
      </c>
      <c r="E4" s="20" t="str">
        <f t="shared" si="0"/>
        <v>SHALL</v>
      </c>
      <c r="F4" s="53"/>
      <c r="G4" s="54"/>
      <c r="H4" s="55"/>
      <c r="I4" s="5">
        <f t="shared" si="3"/>
        <v>0</v>
      </c>
      <c r="J4" s="5">
        <f>IFERROR(VLOOKUP($B4,Weightings!$A$2:$B$18,2,FALSE),"")</f>
        <v>6</v>
      </c>
      <c r="K4" s="5">
        <f t="shared" si="1"/>
        <v>0</v>
      </c>
      <c r="L4" s="5">
        <f t="shared" si="2"/>
        <v>30</v>
      </c>
    </row>
    <row r="5" spans="1:12" ht="45" x14ac:dyDescent="0.25">
      <c r="A5" s="51" t="s">
        <v>40</v>
      </c>
      <c r="B5" t="s">
        <v>31</v>
      </c>
      <c r="C5" s="17" t="s">
        <v>41</v>
      </c>
      <c r="D5" s="23" t="s">
        <v>42</v>
      </c>
      <c r="E5" s="20" t="str">
        <f t="shared" si="0"/>
        <v>SHALL</v>
      </c>
      <c r="F5" s="53"/>
      <c r="G5" s="54"/>
      <c r="H5" s="55"/>
      <c r="I5" s="5">
        <f t="shared" si="3"/>
        <v>0</v>
      </c>
      <c r="J5" s="5">
        <f>IFERROR(VLOOKUP($B5,Weightings!$A$2:$B$18,2,FALSE),"")</f>
        <v>6</v>
      </c>
      <c r="K5" s="5">
        <f t="shared" si="1"/>
        <v>0</v>
      </c>
      <c r="L5" s="5">
        <f t="shared" si="2"/>
        <v>30</v>
      </c>
    </row>
    <row r="6" spans="1:12" ht="45" x14ac:dyDescent="0.25">
      <c r="A6" s="51" t="s">
        <v>43</v>
      </c>
      <c r="B6" t="s">
        <v>31</v>
      </c>
      <c r="C6" s="17" t="s">
        <v>44</v>
      </c>
      <c r="D6" s="22" t="s">
        <v>45</v>
      </c>
      <c r="E6" s="20" t="str">
        <f t="shared" si="0"/>
        <v>SHALL</v>
      </c>
      <c r="F6" s="53"/>
      <c r="G6" s="54"/>
      <c r="H6" s="55"/>
      <c r="I6" s="5">
        <f t="shared" si="3"/>
        <v>0</v>
      </c>
      <c r="J6" s="5">
        <f>IFERROR(VLOOKUP($B6,Weightings!$A$2:$B$18,2,FALSE),"")</f>
        <v>6</v>
      </c>
      <c r="K6" s="5">
        <f t="shared" si="1"/>
        <v>0</v>
      </c>
      <c r="L6" s="5">
        <f t="shared" si="2"/>
        <v>30</v>
      </c>
    </row>
    <row r="7" spans="1:12" ht="45" x14ac:dyDescent="0.25">
      <c r="A7" s="51" t="s">
        <v>46</v>
      </c>
      <c r="B7" t="s">
        <v>31</v>
      </c>
      <c r="C7" s="17" t="s">
        <v>47</v>
      </c>
      <c r="D7" s="22" t="s">
        <v>48</v>
      </c>
      <c r="E7" s="20" t="str">
        <f t="shared" si="0"/>
        <v>SHALL</v>
      </c>
      <c r="F7" s="53"/>
      <c r="G7" s="54"/>
      <c r="H7" s="55"/>
      <c r="I7" s="5">
        <f t="shared" si="3"/>
        <v>0</v>
      </c>
      <c r="J7" s="5">
        <f>IFERROR(VLOOKUP($B7,Weightings!$A$2:$B$18,2,FALSE),"")</f>
        <v>6</v>
      </c>
      <c r="K7" s="5">
        <f t="shared" si="1"/>
        <v>0</v>
      </c>
      <c r="L7" s="5">
        <f t="shared" si="2"/>
        <v>30</v>
      </c>
    </row>
    <row r="8" spans="1:12" ht="45" x14ac:dyDescent="0.25">
      <c r="A8" s="51" t="s">
        <v>49</v>
      </c>
      <c r="B8" t="s">
        <v>50</v>
      </c>
      <c r="C8" s="17" t="s">
        <v>51</v>
      </c>
      <c r="D8" s="22" t="s">
        <v>52</v>
      </c>
      <c r="E8" s="20" t="str">
        <f t="shared" si="0"/>
        <v>SHALL</v>
      </c>
      <c r="F8" s="53"/>
      <c r="G8" s="54"/>
      <c r="H8" s="55"/>
      <c r="I8" s="5">
        <f t="shared" si="3"/>
        <v>0</v>
      </c>
      <c r="J8" s="5">
        <f>IFERROR(VLOOKUP($B8,Weightings!$A$2:$B$18,2,FALSE),"")</f>
        <v>2</v>
      </c>
      <c r="K8" s="5">
        <f t="shared" si="1"/>
        <v>0</v>
      </c>
      <c r="L8" s="5">
        <f t="shared" si="2"/>
        <v>10</v>
      </c>
    </row>
    <row r="9" spans="1:12" ht="52.5" customHeight="1" x14ac:dyDescent="0.25">
      <c r="A9" s="51" t="s">
        <v>53</v>
      </c>
      <c r="B9" t="s">
        <v>50</v>
      </c>
      <c r="C9" s="17" t="s">
        <v>51</v>
      </c>
      <c r="D9" s="22" t="s">
        <v>54</v>
      </c>
      <c r="E9" s="20" t="str">
        <f t="shared" si="0"/>
        <v>SHALL</v>
      </c>
      <c r="F9" s="53"/>
      <c r="G9" s="54"/>
      <c r="H9" s="55"/>
      <c r="I9" s="5">
        <f t="shared" si="3"/>
        <v>0</v>
      </c>
      <c r="J9" s="5">
        <f>IFERROR(VLOOKUP($B9,Weightings!$A$2:$B$18,2,FALSE),"")</f>
        <v>2</v>
      </c>
      <c r="K9" s="5">
        <f t="shared" si="1"/>
        <v>0</v>
      </c>
      <c r="L9" s="5">
        <f t="shared" si="2"/>
        <v>10</v>
      </c>
    </row>
    <row r="10" spans="1:12" ht="38.25" customHeight="1" x14ac:dyDescent="0.25">
      <c r="A10" s="51" t="s">
        <v>55</v>
      </c>
      <c r="B10" t="s">
        <v>50</v>
      </c>
      <c r="C10" s="17" t="s">
        <v>56</v>
      </c>
      <c r="D10" s="22" t="s">
        <v>57</v>
      </c>
      <c r="E10" s="20" t="str">
        <f t="shared" si="0"/>
        <v>SHALL</v>
      </c>
      <c r="F10" s="53"/>
      <c r="G10" s="54"/>
      <c r="H10" s="55"/>
      <c r="I10" s="5">
        <f t="shared" si="3"/>
        <v>0</v>
      </c>
      <c r="J10" s="5">
        <f>IFERROR(VLOOKUP($B10,Weightings!$A$2:$B$18,2,FALSE),"")</f>
        <v>2</v>
      </c>
      <c r="K10" s="5">
        <f t="shared" si="1"/>
        <v>0</v>
      </c>
      <c r="L10" s="5">
        <f t="shared" si="2"/>
        <v>10</v>
      </c>
    </row>
    <row r="11" spans="1:12" ht="60" x14ac:dyDescent="0.25">
      <c r="A11" s="51" t="s">
        <v>58</v>
      </c>
      <c r="B11" t="s">
        <v>59</v>
      </c>
      <c r="C11" s="17" t="s">
        <v>60</v>
      </c>
      <c r="D11" s="22" t="s">
        <v>61</v>
      </c>
      <c r="E11" s="20" t="str">
        <f t="shared" si="0"/>
        <v>SHALL</v>
      </c>
      <c r="F11" s="53"/>
      <c r="G11" s="54"/>
      <c r="H11" s="55"/>
      <c r="I11" s="5">
        <f t="shared" si="3"/>
        <v>0</v>
      </c>
      <c r="J11" s="5">
        <f>IFERROR(VLOOKUP($B11,Weightings!$A$2:$B$18,2,FALSE),"")</f>
        <v>1</v>
      </c>
      <c r="K11" s="5">
        <f t="shared" si="1"/>
        <v>0</v>
      </c>
      <c r="L11" s="5">
        <f t="shared" si="2"/>
        <v>5</v>
      </c>
    </row>
    <row r="12" spans="1:12" ht="45" x14ac:dyDescent="0.25">
      <c r="A12" s="51" t="s">
        <v>62</v>
      </c>
      <c r="B12" t="s">
        <v>59</v>
      </c>
      <c r="C12" s="17" t="s">
        <v>63</v>
      </c>
      <c r="D12" s="22" t="s">
        <v>64</v>
      </c>
      <c r="E12" s="20" t="str">
        <f t="shared" si="0"/>
        <v>SHOULD</v>
      </c>
      <c r="F12" s="53"/>
      <c r="G12" s="54"/>
      <c r="H12" s="55"/>
      <c r="I12" s="5">
        <f t="shared" si="3"/>
        <v>0</v>
      </c>
      <c r="J12" s="5">
        <f>IFERROR(VLOOKUP($B12,Weightings!$A$2:$B$18,2,FALSE),"")</f>
        <v>1</v>
      </c>
      <c r="K12" s="5">
        <f t="shared" si="1"/>
        <v>0</v>
      </c>
      <c r="L12" s="5">
        <f t="shared" si="2"/>
        <v>3</v>
      </c>
    </row>
    <row r="13" spans="1:12" ht="60" x14ac:dyDescent="0.25">
      <c r="A13" s="51" t="s">
        <v>65</v>
      </c>
      <c r="B13" t="s">
        <v>66</v>
      </c>
      <c r="C13" s="17" t="s">
        <v>67</v>
      </c>
      <c r="D13" s="22" t="s">
        <v>68</v>
      </c>
      <c r="E13" s="20" t="str">
        <f t="shared" si="0"/>
        <v>SHALL</v>
      </c>
      <c r="F13" s="53"/>
      <c r="G13" s="54"/>
      <c r="H13" s="55"/>
      <c r="I13" s="5">
        <f t="shared" si="3"/>
        <v>0</v>
      </c>
      <c r="J13" s="5">
        <f>IFERROR(VLOOKUP($B13,Weightings!$A$2:$B$18,2,FALSE),"")</f>
        <v>8</v>
      </c>
      <c r="K13" s="5">
        <f t="shared" si="1"/>
        <v>0</v>
      </c>
      <c r="L13" s="5">
        <f t="shared" si="2"/>
        <v>40</v>
      </c>
    </row>
    <row r="14" spans="1:12" ht="45" x14ac:dyDescent="0.25">
      <c r="A14" s="51" t="s">
        <v>69</v>
      </c>
      <c r="B14" t="s">
        <v>66</v>
      </c>
      <c r="C14" s="17" t="s">
        <v>70</v>
      </c>
      <c r="D14" s="22" t="s">
        <v>71</v>
      </c>
      <c r="E14" s="20" t="str">
        <f t="shared" si="0"/>
        <v>SHALL</v>
      </c>
      <c r="F14" s="53"/>
      <c r="G14" s="54"/>
      <c r="H14" s="55"/>
      <c r="I14" s="5">
        <f t="shared" si="3"/>
        <v>0</v>
      </c>
      <c r="J14" s="5">
        <f>IFERROR(VLOOKUP($B14,Weightings!$A$2:$B$18,2,FALSE),"")</f>
        <v>8</v>
      </c>
      <c r="K14" s="5">
        <f t="shared" si="1"/>
        <v>0</v>
      </c>
      <c r="L14" s="5">
        <f t="shared" si="2"/>
        <v>40</v>
      </c>
    </row>
    <row r="15" spans="1:12" ht="30" x14ac:dyDescent="0.25">
      <c r="A15" s="51" t="s">
        <v>72</v>
      </c>
      <c r="B15" t="s">
        <v>66</v>
      </c>
      <c r="C15" s="17" t="s">
        <v>73</v>
      </c>
      <c r="D15" s="22" t="s">
        <v>74</v>
      </c>
      <c r="E15" s="20" t="str">
        <f t="shared" si="0"/>
        <v>SHOULD</v>
      </c>
      <c r="F15" s="53"/>
      <c r="G15" s="54"/>
      <c r="H15" s="55"/>
      <c r="I15" s="5">
        <f t="shared" si="3"/>
        <v>0</v>
      </c>
      <c r="J15" s="5">
        <f>IFERROR(VLOOKUP($B15,Weightings!$A$2:$B$18,2,FALSE),"")</f>
        <v>8</v>
      </c>
      <c r="K15" s="5">
        <f t="shared" si="1"/>
        <v>0</v>
      </c>
      <c r="L15" s="5">
        <f t="shared" si="2"/>
        <v>24</v>
      </c>
    </row>
    <row r="16" spans="1:12" ht="30" x14ac:dyDescent="0.25">
      <c r="A16" s="51" t="s">
        <v>75</v>
      </c>
      <c r="B16" t="s">
        <v>66</v>
      </c>
      <c r="C16" s="17" t="s">
        <v>76</v>
      </c>
      <c r="D16" s="22" t="s">
        <v>77</v>
      </c>
      <c r="E16" s="20" t="str">
        <f t="shared" si="0"/>
        <v>SHALL</v>
      </c>
      <c r="F16" s="53"/>
      <c r="G16" s="54"/>
      <c r="H16" s="55"/>
      <c r="I16" s="5">
        <f t="shared" si="3"/>
        <v>0</v>
      </c>
      <c r="J16" s="5">
        <f>IFERROR(VLOOKUP($B16,Weightings!$A$2:$B$18,2,FALSE),"")</f>
        <v>8</v>
      </c>
      <c r="K16" s="5">
        <f t="shared" si="1"/>
        <v>0</v>
      </c>
      <c r="L16" s="5">
        <f t="shared" si="2"/>
        <v>40</v>
      </c>
    </row>
    <row r="17" spans="1:12" ht="45" customHeight="1" x14ac:dyDescent="0.25">
      <c r="A17" s="51" t="s">
        <v>78</v>
      </c>
      <c r="B17" t="s">
        <v>66</v>
      </c>
      <c r="C17" s="17" t="s">
        <v>79</v>
      </c>
      <c r="D17" s="22" t="s">
        <v>80</v>
      </c>
      <c r="E17" s="20" t="str">
        <f t="shared" si="0"/>
        <v>SHALL</v>
      </c>
      <c r="F17" s="53"/>
      <c r="G17" s="54"/>
      <c r="H17" s="55"/>
      <c r="I17" s="5">
        <f t="shared" si="3"/>
        <v>0</v>
      </c>
      <c r="J17" s="5">
        <f>IFERROR(VLOOKUP($B17,Weightings!$A$2:$B$18,2,FALSE),"")</f>
        <v>8</v>
      </c>
      <c r="K17" s="5">
        <f t="shared" si="1"/>
        <v>0</v>
      </c>
      <c r="L17" s="5">
        <f t="shared" si="2"/>
        <v>40</v>
      </c>
    </row>
    <row r="18" spans="1:12" ht="60" x14ac:dyDescent="0.25">
      <c r="A18" s="51" t="s">
        <v>81</v>
      </c>
      <c r="B18" t="s">
        <v>66</v>
      </c>
      <c r="C18" s="17" t="s">
        <v>82</v>
      </c>
      <c r="D18" s="22" t="s">
        <v>83</v>
      </c>
      <c r="E18" s="20" t="str">
        <f t="shared" si="0"/>
        <v>SHOULD</v>
      </c>
      <c r="F18" s="53"/>
      <c r="G18" s="54"/>
      <c r="H18" s="55"/>
      <c r="I18" s="5">
        <f t="shared" si="3"/>
        <v>0</v>
      </c>
      <c r="J18" s="5">
        <f>IFERROR(VLOOKUP($B18,Weightings!$A$2:$B$18,2,FALSE),"")</f>
        <v>8</v>
      </c>
      <c r="K18" s="5">
        <f t="shared" si="1"/>
        <v>0</v>
      </c>
      <c r="L18" s="5">
        <f t="shared" si="2"/>
        <v>24</v>
      </c>
    </row>
    <row r="19" spans="1:12" ht="41.25" customHeight="1" x14ac:dyDescent="0.25">
      <c r="A19" s="51" t="s">
        <v>84</v>
      </c>
      <c r="B19" t="s">
        <v>66</v>
      </c>
      <c r="C19" s="17" t="s">
        <v>85</v>
      </c>
      <c r="D19" s="78" t="s">
        <v>86</v>
      </c>
      <c r="E19" s="20" t="str">
        <f t="shared" si="0"/>
        <v>SHOULD</v>
      </c>
      <c r="F19" s="53"/>
      <c r="G19" s="54"/>
      <c r="H19" s="55"/>
      <c r="I19" s="5">
        <f t="shared" si="3"/>
        <v>0</v>
      </c>
      <c r="J19" s="5">
        <f>IFERROR(VLOOKUP($B19,Weightings!$A$2:$B$18,2,FALSE),"")</f>
        <v>8</v>
      </c>
      <c r="K19" s="5">
        <f t="shared" si="1"/>
        <v>0</v>
      </c>
      <c r="L19" s="5">
        <f t="shared" si="2"/>
        <v>24</v>
      </c>
    </row>
    <row r="20" spans="1:12" ht="45.75" customHeight="1" x14ac:dyDescent="0.25">
      <c r="A20" s="51" t="s">
        <v>87</v>
      </c>
      <c r="B20" t="s">
        <v>66</v>
      </c>
      <c r="C20" s="17" t="s">
        <v>88</v>
      </c>
      <c r="D20" s="48" t="s">
        <v>89</v>
      </c>
      <c r="E20" s="20" t="str">
        <f t="shared" si="0"/>
        <v>SHALL</v>
      </c>
      <c r="F20" s="53"/>
      <c r="G20" s="54"/>
      <c r="H20" s="55"/>
      <c r="I20" s="5">
        <f t="shared" si="3"/>
        <v>0</v>
      </c>
      <c r="J20" s="5">
        <f>IFERROR(VLOOKUP($B20,Weightings!$A$2:$B$18,2,FALSE),"")</f>
        <v>8</v>
      </c>
      <c r="K20" s="5">
        <f t="shared" si="1"/>
        <v>0</v>
      </c>
      <c r="L20" s="5">
        <f t="shared" si="2"/>
        <v>40</v>
      </c>
    </row>
    <row r="21" spans="1:12" ht="60" x14ac:dyDescent="0.25">
      <c r="A21" s="51" t="s">
        <v>90</v>
      </c>
      <c r="B21" t="s">
        <v>66</v>
      </c>
      <c r="C21" s="17" t="s">
        <v>91</v>
      </c>
      <c r="D21" s="23" t="s">
        <v>92</v>
      </c>
      <c r="E21" s="20" t="str">
        <f t="shared" si="0"/>
        <v>SHALL</v>
      </c>
      <c r="F21" s="53"/>
      <c r="G21" s="54"/>
      <c r="H21" s="55"/>
      <c r="I21" s="5">
        <f t="shared" si="3"/>
        <v>0</v>
      </c>
      <c r="J21" s="5">
        <f>IFERROR(VLOOKUP($B21,Weightings!$A$2:$B$18,2,FALSE),"")</f>
        <v>8</v>
      </c>
      <c r="K21" s="5">
        <f t="shared" si="1"/>
        <v>0</v>
      </c>
      <c r="L21" s="5">
        <f t="shared" si="2"/>
        <v>40</v>
      </c>
    </row>
    <row r="22" spans="1:12" ht="45" x14ac:dyDescent="0.25">
      <c r="A22" s="51" t="s">
        <v>93</v>
      </c>
      <c r="B22" t="s">
        <v>66</v>
      </c>
      <c r="C22" s="17" t="s">
        <v>94</v>
      </c>
      <c r="D22" s="23" t="s">
        <v>95</v>
      </c>
      <c r="E22" s="20" t="str">
        <f t="shared" si="0"/>
        <v>SHALL</v>
      </c>
      <c r="F22" s="53"/>
      <c r="G22" s="54"/>
      <c r="H22" s="55"/>
      <c r="I22" s="5">
        <f t="shared" si="3"/>
        <v>0</v>
      </c>
      <c r="J22" s="5">
        <f>IFERROR(VLOOKUP($B22,Weightings!$A$2:$B$18,2,FALSE),"")</f>
        <v>8</v>
      </c>
      <c r="K22" s="5">
        <f t="shared" si="1"/>
        <v>0</v>
      </c>
      <c r="L22" s="5">
        <f t="shared" si="2"/>
        <v>40</v>
      </c>
    </row>
    <row r="23" spans="1:12" ht="24" customHeight="1" x14ac:dyDescent="0.25">
      <c r="A23" s="51" t="s">
        <v>96</v>
      </c>
      <c r="B23" t="s">
        <v>66</v>
      </c>
      <c r="C23" s="17" t="s">
        <v>97</v>
      </c>
      <c r="D23" s="17" t="s">
        <v>98</v>
      </c>
      <c r="E23" s="20" t="str">
        <f t="shared" si="0"/>
        <v>SHALL</v>
      </c>
      <c r="F23" s="53"/>
      <c r="G23" s="54"/>
      <c r="H23" s="55"/>
      <c r="I23" s="5">
        <f t="shared" si="3"/>
        <v>0</v>
      </c>
      <c r="J23" s="5">
        <f>IFERROR(VLOOKUP($B23,Weightings!$A$2:$B$18,2,FALSE),"")</f>
        <v>8</v>
      </c>
      <c r="K23" s="5">
        <f t="shared" si="1"/>
        <v>0</v>
      </c>
      <c r="L23" s="5">
        <f t="shared" si="2"/>
        <v>40</v>
      </c>
    </row>
    <row r="24" spans="1:12" ht="51.75" customHeight="1" x14ac:dyDescent="0.25">
      <c r="A24" s="51" t="s">
        <v>99</v>
      </c>
      <c r="B24" t="s">
        <v>66</v>
      </c>
      <c r="C24" s="17" t="s">
        <v>100</v>
      </c>
      <c r="D24" s="23" t="s">
        <v>101</v>
      </c>
      <c r="E24" s="20" t="str">
        <f t="shared" si="0"/>
        <v>SHOULD</v>
      </c>
      <c r="F24" s="53"/>
      <c r="G24" s="54"/>
      <c r="H24" s="55"/>
      <c r="I24" s="5">
        <f t="shared" si="3"/>
        <v>0</v>
      </c>
      <c r="J24" s="5">
        <f>IFERROR(VLOOKUP($B24,Weightings!$A$2:$B$18,2,FALSE),"")</f>
        <v>8</v>
      </c>
      <c r="K24" s="5">
        <f t="shared" si="1"/>
        <v>0</v>
      </c>
      <c r="L24" s="5">
        <f t="shared" si="2"/>
        <v>24</v>
      </c>
    </row>
    <row r="25" spans="1:12" ht="90" x14ac:dyDescent="0.25">
      <c r="A25" s="51" t="s">
        <v>102</v>
      </c>
      <c r="B25" t="s">
        <v>66</v>
      </c>
      <c r="C25" s="17" t="s">
        <v>103</v>
      </c>
      <c r="D25" s="23" t="s">
        <v>104</v>
      </c>
      <c r="E25" s="20" t="str">
        <f t="shared" si="0"/>
        <v>SHALL</v>
      </c>
      <c r="F25" s="53"/>
      <c r="G25" s="54"/>
      <c r="H25" s="55"/>
      <c r="I25" s="5">
        <f t="shared" si="3"/>
        <v>0</v>
      </c>
      <c r="J25" s="5">
        <f>IFERROR(VLOOKUP($B25,Weightings!$A$2:$B$18,2,FALSE),"")</f>
        <v>8</v>
      </c>
      <c r="K25" s="5">
        <f t="shared" si="1"/>
        <v>0</v>
      </c>
      <c r="L25" s="5">
        <f t="shared" si="2"/>
        <v>40</v>
      </c>
    </row>
    <row r="26" spans="1:12" ht="39" customHeight="1" x14ac:dyDescent="0.25">
      <c r="A26" s="51" t="s">
        <v>105</v>
      </c>
      <c r="B26" t="s">
        <v>66</v>
      </c>
      <c r="C26" s="17" t="s">
        <v>106</v>
      </c>
      <c r="D26" s="23" t="s">
        <v>107</v>
      </c>
      <c r="E26" s="20" t="str">
        <f t="shared" si="0"/>
        <v>SHALL</v>
      </c>
      <c r="F26" s="53"/>
      <c r="G26" s="54"/>
      <c r="H26" s="55"/>
      <c r="I26" s="5">
        <f t="shared" si="3"/>
        <v>0</v>
      </c>
      <c r="J26" s="5">
        <f>IFERROR(VLOOKUP($B26,Weightings!$A$2:$B$18,2,FALSE),"")</f>
        <v>8</v>
      </c>
      <c r="K26" s="5">
        <f t="shared" si="1"/>
        <v>0</v>
      </c>
      <c r="L26" s="5">
        <f t="shared" si="2"/>
        <v>40</v>
      </c>
    </row>
    <row r="27" spans="1:12" ht="25.5" customHeight="1" x14ac:dyDescent="0.25">
      <c r="A27" s="51" t="s">
        <v>108</v>
      </c>
      <c r="B27" t="s">
        <v>66</v>
      </c>
      <c r="C27" s="17" t="s">
        <v>109</v>
      </c>
      <c r="D27" s="23" t="s">
        <v>110</v>
      </c>
      <c r="E27" s="20" t="str">
        <f t="shared" si="0"/>
        <v>SHALL</v>
      </c>
      <c r="F27" s="53"/>
      <c r="G27" s="54"/>
      <c r="H27" s="55"/>
      <c r="I27" s="5">
        <f t="shared" si="3"/>
        <v>0</v>
      </c>
      <c r="J27" s="5">
        <f>IFERROR(VLOOKUP($B27,Weightings!$A$2:$B$18,2,FALSE),"")</f>
        <v>8</v>
      </c>
      <c r="K27" s="5">
        <f t="shared" si="1"/>
        <v>0</v>
      </c>
      <c r="L27" s="5">
        <f t="shared" si="2"/>
        <v>40</v>
      </c>
    </row>
    <row r="28" spans="1:12" ht="45" x14ac:dyDescent="0.25">
      <c r="A28" s="51" t="s">
        <v>111</v>
      </c>
      <c r="B28" t="s">
        <v>112</v>
      </c>
      <c r="C28" s="17" t="s">
        <v>113</v>
      </c>
      <c r="D28" s="22" t="s">
        <v>114</v>
      </c>
      <c r="E28" s="20" t="str">
        <f t="shared" si="0"/>
        <v>SHALL</v>
      </c>
      <c r="F28" s="53"/>
      <c r="G28" s="54"/>
      <c r="H28" s="55"/>
      <c r="I28" s="5">
        <f t="shared" si="3"/>
        <v>0</v>
      </c>
      <c r="J28" s="5">
        <f>IFERROR(VLOOKUP($B28,Weightings!$A$2:$B$18,2,FALSE),"")</f>
        <v>9</v>
      </c>
      <c r="K28" s="5">
        <f t="shared" si="1"/>
        <v>0</v>
      </c>
      <c r="L28" s="5">
        <f t="shared" si="2"/>
        <v>45</v>
      </c>
    </row>
    <row r="29" spans="1:12" ht="45" x14ac:dyDescent="0.25">
      <c r="A29" s="51" t="s">
        <v>115</v>
      </c>
      <c r="B29" t="s">
        <v>112</v>
      </c>
      <c r="C29" s="17" t="s">
        <v>116</v>
      </c>
      <c r="D29" s="22" t="s">
        <v>117</v>
      </c>
      <c r="E29" s="20" t="str">
        <f t="shared" si="0"/>
        <v>SHALL</v>
      </c>
      <c r="F29" s="53"/>
      <c r="G29" s="54"/>
      <c r="H29" s="55"/>
      <c r="I29" s="5">
        <f t="shared" si="3"/>
        <v>0</v>
      </c>
      <c r="J29" s="5">
        <f>IFERROR(VLOOKUP($B29,Weightings!$A$2:$B$18,2,FALSE),"")</f>
        <v>9</v>
      </c>
      <c r="K29" s="5">
        <f t="shared" si="1"/>
        <v>0</v>
      </c>
      <c r="L29" s="5">
        <f t="shared" si="2"/>
        <v>45</v>
      </c>
    </row>
    <row r="30" spans="1:12" ht="45" x14ac:dyDescent="0.25">
      <c r="A30" s="51" t="s">
        <v>118</v>
      </c>
      <c r="B30" t="s">
        <v>112</v>
      </c>
      <c r="C30" s="17" t="s">
        <v>119</v>
      </c>
      <c r="D30" s="22" t="s">
        <v>120</v>
      </c>
      <c r="E30" s="20" t="str">
        <f t="shared" si="0"/>
        <v>SHALL</v>
      </c>
      <c r="F30" s="53"/>
      <c r="G30" s="54"/>
      <c r="H30" s="55"/>
      <c r="I30" s="5">
        <f t="shared" si="3"/>
        <v>0</v>
      </c>
      <c r="J30" s="5">
        <f>IFERROR(VLOOKUP($B30,Weightings!$A$2:$B$18,2,FALSE),"")</f>
        <v>9</v>
      </c>
      <c r="K30" s="5">
        <f t="shared" si="1"/>
        <v>0</v>
      </c>
      <c r="L30" s="5">
        <f t="shared" si="2"/>
        <v>45</v>
      </c>
    </row>
    <row r="31" spans="1:12" ht="45" x14ac:dyDescent="0.25">
      <c r="A31" s="51" t="s">
        <v>121</v>
      </c>
      <c r="B31" t="s">
        <v>122</v>
      </c>
      <c r="C31" s="17" t="s">
        <v>123</v>
      </c>
      <c r="D31" s="22" t="s">
        <v>124</v>
      </c>
      <c r="E31" s="20" t="str">
        <f t="shared" si="0"/>
        <v>SHALL</v>
      </c>
      <c r="F31" s="53"/>
      <c r="G31" s="54"/>
      <c r="H31" s="55"/>
      <c r="I31" s="5">
        <f t="shared" si="3"/>
        <v>0</v>
      </c>
      <c r="J31" s="5">
        <f>IFERROR(VLOOKUP($B31,Weightings!$A$2:$B$18,2,FALSE),"")</f>
        <v>6</v>
      </c>
      <c r="K31" s="5">
        <f t="shared" si="1"/>
        <v>0</v>
      </c>
      <c r="L31" s="5">
        <f t="shared" si="2"/>
        <v>30</v>
      </c>
    </row>
    <row r="32" spans="1:12" ht="30" x14ac:dyDescent="0.25">
      <c r="A32" s="51" t="s">
        <v>125</v>
      </c>
      <c r="B32" t="s">
        <v>122</v>
      </c>
      <c r="C32" s="17" t="s">
        <v>126</v>
      </c>
      <c r="D32" s="22" t="s">
        <v>127</v>
      </c>
      <c r="E32" s="20" t="str">
        <f t="shared" si="0"/>
        <v>SHALL</v>
      </c>
      <c r="F32" s="53"/>
      <c r="G32" s="54"/>
      <c r="H32" s="55"/>
      <c r="I32" s="5">
        <f t="shared" si="3"/>
        <v>0</v>
      </c>
      <c r="J32" s="5">
        <f>IFERROR(VLOOKUP($B32,Weightings!$A$2:$B$18,2,FALSE),"")</f>
        <v>6</v>
      </c>
      <c r="K32" s="5">
        <f t="shared" si="1"/>
        <v>0</v>
      </c>
      <c r="L32" s="5">
        <f t="shared" si="2"/>
        <v>30</v>
      </c>
    </row>
    <row r="33" spans="1:12" ht="45" x14ac:dyDescent="0.25">
      <c r="A33" s="51" t="s">
        <v>128</v>
      </c>
      <c r="B33" t="s">
        <v>122</v>
      </c>
      <c r="C33" s="17" t="s">
        <v>129</v>
      </c>
      <c r="D33" s="22" t="s">
        <v>130</v>
      </c>
      <c r="E33" s="20" t="str">
        <f t="shared" si="0"/>
        <v>SHALL</v>
      </c>
      <c r="F33" s="53"/>
      <c r="G33" s="54"/>
      <c r="H33" s="55"/>
      <c r="I33" s="5">
        <f t="shared" si="3"/>
        <v>0</v>
      </c>
      <c r="J33" s="5">
        <f>IFERROR(VLOOKUP($B33,Weightings!$A$2:$B$18,2,FALSE),"")</f>
        <v>6</v>
      </c>
      <c r="K33" s="5">
        <f t="shared" si="1"/>
        <v>0</v>
      </c>
      <c r="L33" s="5">
        <f t="shared" si="2"/>
        <v>30</v>
      </c>
    </row>
    <row r="34" spans="1:12" ht="24.75" customHeight="1" x14ac:dyDescent="0.25">
      <c r="A34" s="51" t="s">
        <v>131</v>
      </c>
      <c r="B34" t="s">
        <v>122</v>
      </c>
      <c r="C34" s="17" t="s">
        <v>132</v>
      </c>
      <c r="D34" s="22" t="s">
        <v>133</v>
      </c>
      <c r="E34" s="20" t="str">
        <f t="shared" ref="E34:E65" si="4">IF(ISNUMBER(SEARCH("SHALL",UPPER($D34))),"SHALL",IF(ISNUMBER(SEARCH("SHOULD",UPPER($D34))),"SHOULD",IF(ISNUMBER(SEARCH("MAY",UPPER($D34))),"MAY","")))</f>
        <v>SHOULD</v>
      </c>
      <c r="F34" s="53"/>
      <c r="G34" s="54"/>
      <c r="H34" s="55"/>
      <c r="I34" s="5">
        <f t="shared" si="3"/>
        <v>0</v>
      </c>
      <c r="J34" s="5">
        <f>IFERROR(VLOOKUP($B34,Weightings!$A$2:$B$18,2,FALSE),"")</f>
        <v>6</v>
      </c>
      <c r="K34" s="5">
        <f t="shared" ref="K34:K65" si="5">IFERROR($J34*$I34,"")</f>
        <v>0</v>
      </c>
      <c r="L34" s="5">
        <f t="shared" ref="L34:L65" si="6">IFERROR($J34*IF($E34="SHALL",5,IF($E34="SHOULD",3,IF($E34="MAY",1,0))),"")</f>
        <v>18</v>
      </c>
    </row>
    <row r="35" spans="1:12" x14ac:dyDescent="0.25">
      <c r="A35" s="51" t="s">
        <v>134</v>
      </c>
      <c r="B35" t="s">
        <v>135</v>
      </c>
      <c r="C35" s="17" t="s">
        <v>136</v>
      </c>
      <c r="D35" s="79" t="s">
        <v>137</v>
      </c>
      <c r="E35" s="20" t="str">
        <f t="shared" si="4"/>
        <v>SHALL</v>
      </c>
      <c r="F35" s="53"/>
      <c r="G35" s="54"/>
      <c r="H35" s="55"/>
      <c r="I35" s="5">
        <f t="shared" si="3"/>
        <v>0</v>
      </c>
      <c r="J35" s="5" t="str">
        <f>IFERROR(VLOOKUP($B35,Weightings!$A$2:$B$18,2,FALSE),"")</f>
        <v/>
      </c>
      <c r="K35" s="5" t="str">
        <f t="shared" si="5"/>
        <v/>
      </c>
      <c r="L35" s="5" t="str">
        <f t="shared" si="6"/>
        <v/>
      </c>
    </row>
    <row r="36" spans="1:12" x14ac:dyDescent="0.25">
      <c r="A36" s="51" t="s">
        <v>138</v>
      </c>
      <c r="B36" s="27" t="s">
        <v>135</v>
      </c>
      <c r="C36" s="25" t="s">
        <v>139</v>
      </c>
      <c r="D36" s="22" t="s">
        <v>140</v>
      </c>
      <c r="E36" s="20" t="str">
        <f t="shared" si="4"/>
        <v>SHOULD</v>
      </c>
      <c r="F36" s="53"/>
      <c r="G36" s="54"/>
      <c r="H36" s="55"/>
      <c r="I36" s="5">
        <f t="shared" si="3"/>
        <v>0</v>
      </c>
      <c r="J36" s="5" t="str">
        <f>IFERROR(VLOOKUP($B36,Weightings!$A$2:$B$18,2,FALSE),"")</f>
        <v/>
      </c>
      <c r="K36" s="5" t="str">
        <f t="shared" si="5"/>
        <v/>
      </c>
      <c r="L36" s="5" t="str">
        <f t="shared" si="6"/>
        <v/>
      </c>
    </row>
    <row r="37" spans="1:12" x14ac:dyDescent="0.25">
      <c r="A37" s="51" t="s">
        <v>141</v>
      </c>
      <c r="B37" s="27" t="s">
        <v>135</v>
      </c>
      <c r="C37" s="25" t="s">
        <v>142</v>
      </c>
      <c r="D37" s="22" t="s">
        <v>143</v>
      </c>
      <c r="E37" s="20" t="str">
        <f t="shared" si="4"/>
        <v>SHOULD</v>
      </c>
      <c r="F37" s="53"/>
      <c r="G37" s="54"/>
      <c r="H37" s="55"/>
      <c r="I37" s="5">
        <f t="shared" si="3"/>
        <v>0</v>
      </c>
      <c r="J37" s="5" t="str">
        <f>IFERROR(VLOOKUP($B37,Weightings!$A$2:$B$18,2,FALSE),"")</f>
        <v/>
      </c>
      <c r="K37" s="5" t="str">
        <f t="shared" si="5"/>
        <v/>
      </c>
      <c r="L37" s="5" t="str">
        <f t="shared" si="6"/>
        <v/>
      </c>
    </row>
    <row r="38" spans="1:12" ht="30" x14ac:dyDescent="0.25">
      <c r="A38" s="51" t="s">
        <v>144</v>
      </c>
      <c r="B38" t="s">
        <v>145</v>
      </c>
      <c r="C38" s="17" t="s">
        <v>146</v>
      </c>
      <c r="D38" s="22" t="s">
        <v>147</v>
      </c>
      <c r="E38" s="20" t="str">
        <f t="shared" si="4"/>
        <v>SHALL</v>
      </c>
      <c r="F38" s="53"/>
      <c r="G38" s="54"/>
      <c r="H38" s="55"/>
      <c r="I38" s="5">
        <f t="shared" si="3"/>
        <v>0</v>
      </c>
      <c r="J38" s="5">
        <f>IFERROR(VLOOKUP($B38,Weightings!$A$2:$B$18,2,FALSE),"")</f>
        <v>9</v>
      </c>
      <c r="K38" s="5">
        <f t="shared" si="5"/>
        <v>0</v>
      </c>
      <c r="L38" s="5">
        <f t="shared" si="6"/>
        <v>45</v>
      </c>
    </row>
    <row r="39" spans="1:12" ht="45" x14ac:dyDescent="0.25">
      <c r="A39" s="51" t="s">
        <v>148</v>
      </c>
      <c r="B39" t="s">
        <v>145</v>
      </c>
      <c r="C39" s="17" t="s">
        <v>146</v>
      </c>
      <c r="D39" s="22" t="s">
        <v>149</v>
      </c>
      <c r="E39" s="20" t="str">
        <f t="shared" si="4"/>
        <v>SHALL</v>
      </c>
      <c r="F39" s="53"/>
      <c r="G39" s="54"/>
      <c r="H39" s="55"/>
      <c r="I39" s="5">
        <f t="shared" si="3"/>
        <v>0</v>
      </c>
      <c r="J39" s="5">
        <f>IFERROR(VLOOKUP($B39,Weightings!$A$2:$B$18,2,FALSE),"")</f>
        <v>9</v>
      </c>
      <c r="K39" s="5">
        <f t="shared" si="5"/>
        <v>0</v>
      </c>
      <c r="L39" s="5">
        <f t="shared" si="6"/>
        <v>45</v>
      </c>
    </row>
    <row r="40" spans="1:12" ht="60" x14ac:dyDescent="0.25">
      <c r="A40" s="51" t="s">
        <v>150</v>
      </c>
      <c r="B40" t="s">
        <v>145</v>
      </c>
      <c r="C40" s="17" t="s">
        <v>151</v>
      </c>
      <c r="D40" s="22" t="s">
        <v>152</v>
      </c>
      <c r="E40" s="20" t="str">
        <f t="shared" si="4"/>
        <v>SHOULD</v>
      </c>
      <c r="F40" s="53"/>
      <c r="G40" s="54"/>
      <c r="H40" s="55"/>
      <c r="I40" s="5">
        <f t="shared" si="3"/>
        <v>0</v>
      </c>
      <c r="J40" s="5">
        <f>IFERROR(VLOOKUP($B40,Weightings!$A$2:$B$18,2,FALSE),"")</f>
        <v>9</v>
      </c>
      <c r="K40" s="5">
        <f t="shared" si="5"/>
        <v>0</v>
      </c>
      <c r="L40" s="5">
        <f t="shared" si="6"/>
        <v>27</v>
      </c>
    </row>
    <row r="41" spans="1:12" ht="45" x14ac:dyDescent="0.25">
      <c r="A41" s="51" t="s">
        <v>153</v>
      </c>
      <c r="B41" t="s">
        <v>145</v>
      </c>
      <c r="C41" s="17" t="s">
        <v>154</v>
      </c>
      <c r="D41" s="23" t="s">
        <v>155</v>
      </c>
      <c r="E41" s="20" t="str">
        <f t="shared" si="4"/>
        <v>SHALL</v>
      </c>
      <c r="F41" s="53"/>
      <c r="G41" s="54"/>
      <c r="H41" s="55"/>
      <c r="I41" s="5">
        <f t="shared" si="3"/>
        <v>0</v>
      </c>
      <c r="J41" s="5">
        <f>IFERROR(VLOOKUP($B41,Weightings!$A$2:$B$18,2,FALSE),"")</f>
        <v>9</v>
      </c>
      <c r="K41" s="5">
        <f t="shared" si="5"/>
        <v>0</v>
      </c>
      <c r="L41" s="5">
        <f t="shared" si="6"/>
        <v>45</v>
      </c>
    </row>
    <row r="42" spans="1:12" ht="45" x14ac:dyDescent="0.25">
      <c r="A42" s="51" t="s">
        <v>156</v>
      </c>
      <c r="B42" t="s">
        <v>145</v>
      </c>
      <c r="C42" s="17" t="s">
        <v>157</v>
      </c>
      <c r="D42" s="22" t="s">
        <v>158</v>
      </c>
      <c r="E42" s="20" t="str">
        <f t="shared" si="4"/>
        <v>SHOULD</v>
      </c>
      <c r="F42" s="53"/>
      <c r="G42" s="54"/>
      <c r="H42" s="55"/>
      <c r="I42" s="5">
        <f t="shared" si="3"/>
        <v>0</v>
      </c>
      <c r="J42" s="5">
        <f>IFERROR(VLOOKUP($B42,Weightings!$A$2:$B$18,2,FALSE),"")</f>
        <v>9</v>
      </c>
      <c r="K42" s="5">
        <f t="shared" si="5"/>
        <v>0</v>
      </c>
      <c r="L42" s="5">
        <f t="shared" si="6"/>
        <v>27</v>
      </c>
    </row>
    <row r="43" spans="1:12" ht="30" x14ac:dyDescent="0.25">
      <c r="A43" s="51" t="s">
        <v>159</v>
      </c>
      <c r="B43" t="s">
        <v>145</v>
      </c>
      <c r="C43" s="17" t="s">
        <v>154</v>
      </c>
      <c r="D43" s="22" t="s">
        <v>160</v>
      </c>
      <c r="E43" s="20" t="str">
        <f t="shared" si="4"/>
        <v>SHALL</v>
      </c>
      <c r="F43" s="53"/>
      <c r="G43" s="54"/>
      <c r="H43" s="55"/>
      <c r="I43" s="5">
        <f t="shared" si="3"/>
        <v>0</v>
      </c>
      <c r="J43" s="5">
        <f>IFERROR(VLOOKUP($B43,Weightings!$A$2:$B$18,2,FALSE),"")</f>
        <v>9</v>
      </c>
      <c r="K43" s="5">
        <f t="shared" si="5"/>
        <v>0</v>
      </c>
      <c r="L43" s="5">
        <f t="shared" si="6"/>
        <v>45</v>
      </c>
    </row>
    <row r="44" spans="1:12" ht="45" x14ac:dyDescent="0.25">
      <c r="A44" s="51" t="s">
        <v>161</v>
      </c>
      <c r="B44" t="s">
        <v>145</v>
      </c>
      <c r="C44" s="17" t="s">
        <v>154</v>
      </c>
      <c r="D44" s="22" t="s">
        <v>162</v>
      </c>
      <c r="E44" s="20" t="str">
        <f t="shared" si="4"/>
        <v>SHALL</v>
      </c>
      <c r="F44" s="53"/>
      <c r="G44" s="54"/>
      <c r="H44" s="55"/>
      <c r="I44" s="5">
        <f t="shared" si="3"/>
        <v>0</v>
      </c>
      <c r="J44" s="5">
        <f>IFERROR(VLOOKUP($B44,Weightings!$A$2:$B$18,2,FALSE),"")</f>
        <v>9</v>
      </c>
      <c r="K44" s="5">
        <f t="shared" si="5"/>
        <v>0</v>
      </c>
      <c r="L44" s="5">
        <f t="shared" si="6"/>
        <v>45</v>
      </c>
    </row>
    <row r="45" spans="1:12" ht="45" x14ac:dyDescent="0.25">
      <c r="A45" s="51" t="s">
        <v>163</v>
      </c>
      <c r="B45" t="s">
        <v>145</v>
      </c>
      <c r="C45" s="17" t="s">
        <v>154</v>
      </c>
      <c r="D45" s="22" t="s">
        <v>164</v>
      </c>
      <c r="E45" s="20" t="str">
        <f t="shared" si="4"/>
        <v>SHALL</v>
      </c>
      <c r="F45" s="53"/>
      <c r="G45" s="54"/>
      <c r="H45" s="55"/>
      <c r="I45" s="5">
        <f t="shared" si="3"/>
        <v>0</v>
      </c>
      <c r="J45" s="5">
        <f>IFERROR(VLOOKUP($B45,Weightings!$A$2:$B$18,2,FALSE),"")</f>
        <v>9</v>
      </c>
      <c r="K45" s="5">
        <f t="shared" si="5"/>
        <v>0</v>
      </c>
      <c r="L45" s="5">
        <f t="shared" si="6"/>
        <v>45</v>
      </c>
    </row>
    <row r="46" spans="1:12" ht="30" x14ac:dyDescent="0.25">
      <c r="A46" s="51" t="s">
        <v>165</v>
      </c>
      <c r="B46" t="s">
        <v>145</v>
      </c>
      <c r="C46" s="17" t="s">
        <v>154</v>
      </c>
      <c r="D46" s="22" t="s">
        <v>166</v>
      </c>
      <c r="E46" s="20" t="str">
        <f t="shared" si="4"/>
        <v>SHOULD</v>
      </c>
      <c r="F46" s="53"/>
      <c r="G46" s="54"/>
      <c r="H46" s="55"/>
      <c r="I46" s="5">
        <f t="shared" si="3"/>
        <v>0</v>
      </c>
      <c r="J46" s="5">
        <f>IFERROR(VLOOKUP($B46,Weightings!$A$2:$B$18,2,FALSE),"")</f>
        <v>9</v>
      </c>
      <c r="K46" s="5">
        <f t="shared" si="5"/>
        <v>0</v>
      </c>
      <c r="L46" s="5">
        <f t="shared" si="6"/>
        <v>27</v>
      </c>
    </row>
    <row r="47" spans="1:12" ht="60" x14ac:dyDescent="0.25">
      <c r="A47" s="51" t="s">
        <v>167</v>
      </c>
      <c r="B47" t="s">
        <v>145</v>
      </c>
      <c r="C47" s="17" t="s">
        <v>168</v>
      </c>
      <c r="D47" s="22" t="s">
        <v>169</v>
      </c>
      <c r="E47" s="20" t="str">
        <f t="shared" si="4"/>
        <v>SHOULD</v>
      </c>
      <c r="F47" s="53"/>
      <c r="G47" s="54"/>
      <c r="H47" s="55"/>
      <c r="I47" s="5">
        <f t="shared" si="3"/>
        <v>0</v>
      </c>
      <c r="J47" s="5">
        <f>IFERROR(VLOOKUP($B47,Weightings!$A$2:$B$18,2,FALSE),"")</f>
        <v>9</v>
      </c>
      <c r="K47" s="5">
        <f t="shared" si="5"/>
        <v>0</v>
      </c>
      <c r="L47" s="5">
        <f t="shared" si="6"/>
        <v>27</v>
      </c>
    </row>
    <row r="48" spans="1:12" ht="30" x14ac:dyDescent="0.25">
      <c r="A48" s="51" t="s">
        <v>170</v>
      </c>
      <c r="B48" t="s">
        <v>145</v>
      </c>
      <c r="C48" s="17" t="s">
        <v>151</v>
      </c>
      <c r="D48" s="22" t="s">
        <v>171</v>
      </c>
      <c r="E48" s="20" t="str">
        <f t="shared" si="4"/>
        <v>SHALL</v>
      </c>
      <c r="F48" s="53"/>
      <c r="G48" s="54"/>
      <c r="H48" s="55"/>
      <c r="I48" s="5">
        <f t="shared" si="3"/>
        <v>0</v>
      </c>
      <c r="J48" s="5">
        <f>IFERROR(VLOOKUP($B48,Weightings!$A$2:$B$18,2,FALSE),"")</f>
        <v>9</v>
      </c>
      <c r="K48" s="5">
        <f t="shared" si="5"/>
        <v>0</v>
      </c>
      <c r="L48" s="5">
        <f t="shared" si="6"/>
        <v>45</v>
      </c>
    </row>
    <row r="49" spans="1:12" ht="30" x14ac:dyDescent="0.25">
      <c r="A49" s="51" t="s">
        <v>172</v>
      </c>
      <c r="B49" t="s">
        <v>145</v>
      </c>
      <c r="C49" s="17" t="s">
        <v>173</v>
      </c>
      <c r="D49" s="22" t="s">
        <v>174</v>
      </c>
      <c r="E49" s="20" t="str">
        <f t="shared" si="4"/>
        <v>SHALL</v>
      </c>
      <c r="F49" s="53"/>
      <c r="G49" s="54"/>
      <c r="H49" s="55"/>
      <c r="I49" s="5">
        <f t="shared" si="3"/>
        <v>0</v>
      </c>
      <c r="J49" s="5">
        <f>IFERROR(VLOOKUP($B49,Weightings!$A$2:$B$18,2,FALSE),"")</f>
        <v>9</v>
      </c>
      <c r="K49" s="5">
        <f t="shared" si="5"/>
        <v>0</v>
      </c>
      <c r="L49" s="5">
        <f t="shared" si="6"/>
        <v>45</v>
      </c>
    </row>
    <row r="50" spans="1:12" ht="45" x14ac:dyDescent="0.25">
      <c r="A50" s="51" t="s">
        <v>175</v>
      </c>
      <c r="B50" t="s">
        <v>145</v>
      </c>
      <c r="C50" s="17" t="s">
        <v>154</v>
      </c>
      <c r="D50" s="22" t="s">
        <v>176</v>
      </c>
      <c r="E50" s="20" t="str">
        <f t="shared" si="4"/>
        <v>SHOULD</v>
      </c>
      <c r="F50" s="53"/>
      <c r="G50" s="54"/>
      <c r="H50" s="55"/>
      <c r="I50" s="5">
        <f t="shared" si="3"/>
        <v>0</v>
      </c>
      <c r="J50" s="5">
        <f>IFERROR(VLOOKUP($B50,Weightings!$A$2:$B$18,2,FALSE),"")</f>
        <v>9</v>
      </c>
      <c r="K50" s="5">
        <f t="shared" si="5"/>
        <v>0</v>
      </c>
      <c r="L50" s="5">
        <f t="shared" si="6"/>
        <v>27</v>
      </c>
    </row>
    <row r="51" spans="1:12" ht="45" x14ac:dyDescent="0.25">
      <c r="A51" s="51" t="s">
        <v>177</v>
      </c>
      <c r="B51" t="s">
        <v>145</v>
      </c>
      <c r="C51" s="17" t="s">
        <v>146</v>
      </c>
      <c r="D51" s="22" t="s">
        <v>178</v>
      </c>
      <c r="E51" s="20" t="str">
        <f t="shared" si="4"/>
        <v>SHALL</v>
      </c>
      <c r="F51" s="53"/>
      <c r="G51" s="54"/>
      <c r="H51" s="55"/>
      <c r="I51" s="5">
        <f t="shared" si="3"/>
        <v>0</v>
      </c>
      <c r="J51" s="5">
        <f>IFERROR(VLOOKUP($B51,Weightings!$A$2:$B$18,2,FALSE),"")</f>
        <v>9</v>
      </c>
      <c r="K51" s="5">
        <f t="shared" si="5"/>
        <v>0</v>
      </c>
      <c r="L51" s="5">
        <f t="shared" si="6"/>
        <v>45</v>
      </c>
    </row>
    <row r="52" spans="1:12" ht="30" x14ac:dyDescent="0.25">
      <c r="A52" s="51" t="s">
        <v>179</v>
      </c>
      <c r="B52" t="s">
        <v>180</v>
      </c>
      <c r="C52" s="17" t="s">
        <v>181</v>
      </c>
      <c r="D52" s="22" t="s">
        <v>182</v>
      </c>
      <c r="E52" s="20" t="str">
        <f t="shared" si="4"/>
        <v>SHALL</v>
      </c>
      <c r="F52" s="53"/>
      <c r="G52" s="54"/>
      <c r="H52" s="55"/>
      <c r="I52" s="5">
        <f t="shared" si="3"/>
        <v>0</v>
      </c>
      <c r="J52" s="5">
        <f>IFERROR(VLOOKUP($B52,Weightings!$A$2:$B$18,2,FALSE),"")</f>
        <v>10</v>
      </c>
      <c r="K52" s="5">
        <f t="shared" si="5"/>
        <v>0</v>
      </c>
      <c r="L52" s="5">
        <f t="shared" si="6"/>
        <v>50</v>
      </c>
    </row>
    <row r="53" spans="1:12" x14ac:dyDescent="0.25">
      <c r="A53" s="51" t="s">
        <v>183</v>
      </c>
      <c r="B53" t="s">
        <v>180</v>
      </c>
      <c r="C53" s="17" t="s">
        <v>184</v>
      </c>
      <c r="D53" s="22" t="s">
        <v>185</v>
      </c>
      <c r="E53" s="20" t="str">
        <f t="shared" si="4"/>
        <v>SHALL</v>
      </c>
      <c r="F53" s="53"/>
      <c r="G53" s="54"/>
      <c r="H53" s="55"/>
      <c r="I53" s="5">
        <f t="shared" si="3"/>
        <v>0</v>
      </c>
      <c r="J53" s="5">
        <f>IFERROR(VLOOKUP($B53,Weightings!$A$2:$B$18,2,FALSE),"")</f>
        <v>10</v>
      </c>
      <c r="K53" s="5">
        <f t="shared" si="5"/>
        <v>0</v>
      </c>
      <c r="L53" s="5">
        <f t="shared" si="6"/>
        <v>50</v>
      </c>
    </row>
    <row r="54" spans="1:12" ht="60" x14ac:dyDescent="0.25">
      <c r="A54" s="51" t="s">
        <v>186</v>
      </c>
      <c r="B54" t="s">
        <v>180</v>
      </c>
      <c r="C54" s="17" t="s">
        <v>187</v>
      </c>
      <c r="D54" s="22" t="s">
        <v>188</v>
      </c>
      <c r="E54" s="20" t="str">
        <f t="shared" si="4"/>
        <v>SHALL</v>
      </c>
      <c r="F54" s="53"/>
      <c r="G54" s="54"/>
      <c r="H54" s="55"/>
      <c r="I54" s="5">
        <f t="shared" si="3"/>
        <v>0</v>
      </c>
      <c r="J54" s="5">
        <f>IFERROR(VLOOKUP($B54,Weightings!$A$2:$B$18,2,FALSE),"")</f>
        <v>10</v>
      </c>
      <c r="K54" s="5">
        <f t="shared" si="5"/>
        <v>0</v>
      </c>
      <c r="L54" s="5">
        <f t="shared" si="6"/>
        <v>50</v>
      </c>
    </row>
    <row r="55" spans="1:12" ht="30" x14ac:dyDescent="0.25">
      <c r="A55" s="51" t="s">
        <v>189</v>
      </c>
      <c r="B55" t="s">
        <v>180</v>
      </c>
      <c r="C55" s="17" t="s">
        <v>190</v>
      </c>
      <c r="D55" s="22" t="s">
        <v>191</v>
      </c>
      <c r="E55" s="20" t="str">
        <f t="shared" si="4"/>
        <v>SHALL</v>
      </c>
      <c r="F55" s="53"/>
      <c r="G55" s="54"/>
      <c r="H55" s="55"/>
      <c r="I55" s="5">
        <f t="shared" si="3"/>
        <v>0</v>
      </c>
      <c r="J55" s="5">
        <f>IFERROR(VLOOKUP($B55,Weightings!$A$2:$B$18,2,FALSE),"")</f>
        <v>10</v>
      </c>
      <c r="K55" s="5">
        <f t="shared" si="5"/>
        <v>0</v>
      </c>
      <c r="L55" s="5">
        <f t="shared" si="6"/>
        <v>50</v>
      </c>
    </row>
    <row r="56" spans="1:12" ht="30" x14ac:dyDescent="0.25">
      <c r="A56" s="51" t="s">
        <v>192</v>
      </c>
      <c r="B56" t="s">
        <v>180</v>
      </c>
      <c r="C56" s="17" t="s">
        <v>193</v>
      </c>
      <c r="D56" s="22" t="s">
        <v>194</v>
      </c>
      <c r="E56" s="20" t="str">
        <f t="shared" si="4"/>
        <v>SHALL</v>
      </c>
      <c r="F56" s="53"/>
      <c r="G56" s="54"/>
      <c r="H56" s="55"/>
      <c r="I56" s="5">
        <f t="shared" si="3"/>
        <v>0</v>
      </c>
      <c r="J56" s="5">
        <f>IFERROR(VLOOKUP($B56,Weightings!$A$2:$B$18,2,FALSE),"")</f>
        <v>10</v>
      </c>
      <c r="K56" s="5">
        <f t="shared" si="5"/>
        <v>0</v>
      </c>
      <c r="L56" s="5">
        <f t="shared" si="6"/>
        <v>50</v>
      </c>
    </row>
    <row r="57" spans="1:12" ht="45" x14ac:dyDescent="0.25">
      <c r="A57" s="51" t="s">
        <v>195</v>
      </c>
      <c r="B57" t="s">
        <v>180</v>
      </c>
      <c r="C57" s="17" t="s">
        <v>196</v>
      </c>
      <c r="D57" s="22" t="s">
        <v>197</v>
      </c>
      <c r="E57" s="20" t="str">
        <f t="shared" si="4"/>
        <v>SHALL</v>
      </c>
      <c r="F57" s="53"/>
      <c r="G57" s="54"/>
      <c r="H57" s="55"/>
      <c r="I57" s="5">
        <f t="shared" si="3"/>
        <v>0</v>
      </c>
      <c r="J57" s="5">
        <f>IFERROR(VLOOKUP($B57,Weightings!$A$2:$B$18,2,FALSE),"")</f>
        <v>10</v>
      </c>
      <c r="K57" s="5">
        <f t="shared" si="5"/>
        <v>0</v>
      </c>
      <c r="L57" s="5">
        <f t="shared" si="6"/>
        <v>50</v>
      </c>
    </row>
    <row r="58" spans="1:12" ht="30" x14ac:dyDescent="0.25">
      <c r="A58" s="51" t="s">
        <v>198</v>
      </c>
      <c r="B58" t="s">
        <v>180</v>
      </c>
      <c r="C58" s="17" t="s">
        <v>199</v>
      </c>
      <c r="D58" s="22" t="s">
        <v>200</v>
      </c>
      <c r="E58" s="20" t="str">
        <f t="shared" si="4"/>
        <v>SHALL</v>
      </c>
      <c r="F58" s="53"/>
      <c r="G58" s="54"/>
      <c r="H58" s="55"/>
      <c r="I58" s="5">
        <f t="shared" si="3"/>
        <v>0</v>
      </c>
      <c r="J58" s="5">
        <f>IFERROR(VLOOKUP($B58,Weightings!$A$2:$B$18,2,FALSE),"")</f>
        <v>10</v>
      </c>
      <c r="K58" s="5">
        <f t="shared" si="5"/>
        <v>0</v>
      </c>
      <c r="L58" s="5">
        <f t="shared" si="6"/>
        <v>50</v>
      </c>
    </row>
    <row r="59" spans="1:12" ht="30" x14ac:dyDescent="0.25">
      <c r="A59" s="51" t="s">
        <v>201</v>
      </c>
      <c r="B59" t="s">
        <v>180</v>
      </c>
      <c r="C59" s="17" t="s">
        <v>202</v>
      </c>
      <c r="D59" s="22" t="s">
        <v>203</v>
      </c>
      <c r="E59" s="20" t="str">
        <f t="shared" si="4"/>
        <v>SHALL</v>
      </c>
      <c r="F59" s="53"/>
      <c r="G59" s="54"/>
      <c r="H59" s="55"/>
      <c r="I59" s="5">
        <f t="shared" si="3"/>
        <v>0</v>
      </c>
      <c r="J59" s="5">
        <f>IFERROR(VLOOKUP($B59,Weightings!$A$2:$B$18,2,FALSE),"")</f>
        <v>10</v>
      </c>
      <c r="K59" s="5">
        <f t="shared" si="5"/>
        <v>0</v>
      </c>
      <c r="L59" s="5">
        <f t="shared" si="6"/>
        <v>50</v>
      </c>
    </row>
    <row r="60" spans="1:12" ht="45" x14ac:dyDescent="0.25">
      <c r="A60" s="51" t="s">
        <v>204</v>
      </c>
      <c r="B60" t="s">
        <v>180</v>
      </c>
      <c r="C60" s="17" t="s">
        <v>205</v>
      </c>
      <c r="D60" s="23" t="s">
        <v>206</v>
      </c>
      <c r="E60" s="20" t="str">
        <f t="shared" si="4"/>
        <v>SHALL</v>
      </c>
      <c r="F60" s="53"/>
      <c r="G60" s="54"/>
      <c r="H60" s="55"/>
      <c r="I60" s="5">
        <f t="shared" si="3"/>
        <v>0</v>
      </c>
      <c r="J60" s="5">
        <f>IFERROR(VLOOKUP($B60,Weightings!$A$2:$B$18,2,FALSE),"")</f>
        <v>10</v>
      </c>
      <c r="K60" s="5">
        <f t="shared" si="5"/>
        <v>0</v>
      </c>
      <c r="L60" s="5">
        <f t="shared" si="6"/>
        <v>50</v>
      </c>
    </row>
    <row r="61" spans="1:12" ht="45" x14ac:dyDescent="0.25">
      <c r="A61" s="51" t="s">
        <v>207</v>
      </c>
      <c r="B61" t="s">
        <v>180</v>
      </c>
      <c r="C61" s="17" t="s">
        <v>208</v>
      </c>
      <c r="D61" s="22" t="s">
        <v>209</v>
      </c>
      <c r="E61" s="20" t="str">
        <f t="shared" si="4"/>
        <v>SHALL</v>
      </c>
      <c r="F61" s="53"/>
      <c r="G61" s="54"/>
      <c r="H61" s="55"/>
      <c r="I61" s="5">
        <f t="shared" si="3"/>
        <v>0</v>
      </c>
      <c r="J61" s="5">
        <f>IFERROR(VLOOKUP($B61,Weightings!$A$2:$B$18,2,FALSE),"")</f>
        <v>10</v>
      </c>
      <c r="K61" s="5">
        <f t="shared" si="5"/>
        <v>0</v>
      </c>
      <c r="L61" s="5">
        <f t="shared" si="6"/>
        <v>50</v>
      </c>
    </row>
    <row r="62" spans="1:12" ht="45" x14ac:dyDescent="0.25">
      <c r="A62" s="51" t="s">
        <v>210</v>
      </c>
      <c r="B62" t="s">
        <v>180</v>
      </c>
      <c r="C62" s="17" t="s">
        <v>211</v>
      </c>
      <c r="D62" s="22" t="s">
        <v>212</v>
      </c>
      <c r="E62" s="20" t="str">
        <f t="shared" si="4"/>
        <v>SHALL</v>
      </c>
      <c r="F62" s="53"/>
      <c r="G62" s="54"/>
      <c r="H62" s="55"/>
      <c r="I62" s="5">
        <f t="shared" si="3"/>
        <v>0</v>
      </c>
      <c r="J62" s="5">
        <f>IFERROR(VLOOKUP($B62,Weightings!$A$2:$B$18,2,FALSE),"")</f>
        <v>10</v>
      </c>
      <c r="K62" s="5">
        <f t="shared" si="5"/>
        <v>0</v>
      </c>
      <c r="L62" s="5">
        <f t="shared" si="6"/>
        <v>50</v>
      </c>
    </row>
    <row r="63" spans="1:12" ht="18" customHeight="1" x14ac:dyDescent="0.25">
      <c r="A63" s="51" t="s">
        <v>213</v>
      </c>
      <c r="B63" t="s">
        <v>180</v>
      </c>
      <c r="C63" s="17" t="s">
        <v>214</v>
      </c>
      <c r="D63" s="18" t="s">
        <v>215</v>
      </c>
      <c r="E63" s="20" t="str">
        <f t="shared" si="4"/>
        <v>SHALL</v>
      </c>
      <c r="F63" s="53"/>
      <c r="G63" s="54"/>
      <c r="H63" s="55"/>
      <c r="I63" s="5">
        <f t="shared" si="3"/>
        <v>0</v>
      </c>
      <c r="J63" s="5">
        <f>IFERROR(VLOOKUP($B63,Weightings!$A$2:$B$18,2,FALSE),"")</f>
        <v>10</v>
      </c>
      <c r="K63" s="5">
        <f t="shared" si="5"/>
        <v>0</v>
      </c>
      <c r="L63" s="5">
        <f t="shared" si="6"/>
        <v>50</v>
      </c>
    </row>
    <row r="64" spans="1:12" x14ac:dyDescent="0.25">
      <c r="A64" s="51" t="s">
        <v>216</v>
      </c>
      <c r="B64" t="s">
        <v>180</v>
      </c>
      <c r="C64" s="17" t="s">
        <v>214</v>
      </c>
      <c r="D64" s="18" t="s">
        <v>217</v>
      </c>
      <c r="E64" s="20" t="str">
        <f t="shared" si="4"/>
        <v>SHALL</v>
      </c>
      <c r="F64" s="53"/>
      <c r="G64" s="54"/>
      <c r="H64" s="55"/>
      <c r="I64" s="5">
        <f t="shared" si="3"/>
        <v>0</v>
      </c>
      <c r="J64" s="5">
        <f>IFERROR(VLOOKUP($B64,Weightings!$A$2:$B$18,2,FALSE),"")</f>
        <v>10</v>
      </c>
      <c r="K64" s="5">
        <f t="shared" si="5"/>
        <v>0</v>
      </c>
      <c r="L64" s="5">
        <f t="shared" si="6"/>
        <v>50</v>
      </c>
    </row>
    <row r="65" spans="1:12" ht="30" x14ac:dyDescent="0.25">
      <c r="A65" s="51" t="s">
        <v>218</v>
      </c>
      <c r="B65" t="s">
        <v>180</v>
      </c>
      <c r="C65" s="17" t="s">
        <v>219</v>
      </c>
      <c r="D65" s="17" t="s">
        <v>220</v>
      </c>
      <c r="E65" s="20" t="str">
        <f t="shared" si="4"/>
        <v>SHALL</v>
      </c>
      <c r="F65" s="53"/>
      <c r="G65" s="54"/>
      <c r="H65" s="55"/>
      <c r="I65" s="5">
        <f t="shared" si="3"/>
        <v>0</v>
      </c>
      <c r="J65" s="5">
        <f>IFERROR(VLOOKUP($B65,Weightings!$A$2:$B$18,2,FALSE),"")</f>
        <v>10</v>
      </c>
      <c r="K65" s="5">
        <f t="shared" si="5"/>
        <v>0</v>
      </c>
      <c r="L65" s="5">
        <f t="shared" si="6"/>
        <v>50</v>
      </c>
    </row>
    <row r="66" spans="1:12" ht="45" x14ac:dyDescent="0.25">
      <c r="A66" s="51" t="s">
        <v>221</v>
      </c>
      <c r="B66" t="s">
        <v>180</v>
      </c>
      <c r="C66" s="17" t="s">
        <v>222</v>
      </c>
      <c r="D66" s="22" t="s">
        <v>223</v>
      </c>
      <c r="E66" s="20" t="str">
        <f t="shared" ref="E66:E97" si="7">IF(ISNUMBER(SEARCH("SHALL",UPPER($D66))),"SHALL",IF(ISNUMBER(SEARCH("SHOULD",UPPER($D66))),"SHOULD",IF(ISNUMBER(SEARCH("MAY",UPPER($D66))),"MAY","")))</f>
        <v>SHALL</v>
      </c>
      <c r="F66" s="53"/>
      <c r="G66" s="54"/>
      <c r="H66" s="55"/>
      <c r="I66" s="5">
        <f t="shared" si="3"/>
        <v>0</v>
      </c>
      <c r="J66" s="5">
        <f>IFERROR(VLOOKUP($B66,Weightings!$A$2:$B$18,2,FALSE),"")</f>
        <v>10</v>
      </c>
      <c r="K66" s="5">
        <f t="shared" ref="K66:K97" si="8">IFERROR($J66*$I66,"")</f>
        <v>0</v>
      </c>
      <c r="L66" s="5">
        <f t="shared" ref="L66:L97" si="9">IFERROR($J66*IF($E66="SHALL",5,IF($E66="SHOULD",3,IF($E66="MAY",1,0))),"")</f>
        <v>50</v>
      </c>
    </row>
    <row r="67" spans="1:12" ht="45" x14ac:dyDescent="0.25">
      <c r="A67" s="51" t="s">
        <v>224</v>
      </c>
      <c r="B67" t="s">
        <v>180</v>
      </c>
      <c r="C67" s="17" t="s">
        <v>225</v>
      </c>
      <c r="D67" s="22" t="s">
        <v>226</v>
      </c>
      <c r="E67" s="20" t="str">
        <f t="shared" si="7"/>
        <v>SHALL</v>
      </c>
      <c r="F67" s="53"/>
      <c r="G67" s="54"/>
      <c r="H67" s="55"/>
      <c r="I67" s="5">
        <f t="shared" ref="I67:I130" si="10">IFERROR(IF($G67="Compliant",IF($E67="SHALL",5,IF($E67="SHOULD",3,IF($E67="MAY",1,0))),IF($G67="Roadmap",IF($H67="Within 6 months after contract commencement",IF($E67="SHALL",3,0),IF($H67="Within 12 months after contract commencement",IF($E67="SHALL",1,IF($E67="SHOULD",1,0)),0)),IF($G67="Non-compliant",IF($E67="SHALL",-5,0),0))),"")</f>
        <v>0</v>
      </c>
      <c r="J67" s="5">
        <f>IFERROR(VLOOKUP($B67,Weightings!$A$2:$B$18,2,FALSE),"")</f>
        <v>10</v>
      </c>
      <c r="K67" s="5">
        <f t="shared" si="8"/>
        <v>0</v>
      </c>
      <c r="L67" s="5">
        <f t="shared" si="9"/>
        <v>50</v>
      </c>
    </row>
    <row r="68" spans="1:12" ht="45" x14ac:dyDescent="0.25">
      <c r="A68" s="51" t="s">
        <v>227</v>
      </c>
      <c r="B68" t="s">
        <v>180</v>
      </c>
      <c r="C68" s="17" t="s">
        <v>225</v>
      </c>
      <c r="D68" s="22" t="s">
        <v>228</v>
      </c>
      <c r="E68" s="20" t="str">
        <f t="shared" si="7"/>
        <v>SHALL</v>
      </c>
      <c r="F68" s="53"/>
      <c r="G68" s="54"/>
      <c r="H68" s="55"/>
      <c r="I68" s="5">
        <f t="shared" si="10"/>
        <v>0</v>
      </c>
      <c r="J68" s="5">
        <f>IFERROR(VLOOKUP($B68,Weightings!$A$2:$B$18,2,FALSE),"")</f>
        <v>10</v>
      </c>
      <c r="K68" s="5">
        <f t="shared" si="8"/>
        <v>0</v>
      </c>
      <c r="L68" s="5">
        <f t="shared" si="9"/>
        <v>50</v>
      </c>
    </row>
    <row r="69" spans="1:12" ht="30" x14ac:dyDescent="0.25">
      <c r="A69" s="51" t="s">
        <v>229</v>
      </c>
      <c r="B69" t="s">
        <v>180</v>
      </c>
      <c r="C69" s="17" t="s">
        <v>116</v>
      </c>
      <c r="D69" s="22" t="s">
        <v>230</v>
      </c>
      <c r="E69" s="20" t="str">
        <f t="shared" si="7"/>
        <v>SHALL</v>
      </c>
      <c r="F69" s="53"/>
      <c r="G69" s="54"/>
      <c r="H69" s="55"/>
      <c r="I69" s="5">
        <f t="shared" si="10"/>
        <v>0</v>
      </c>
      <c r="J69" s="5">
        <f>IFERROR(VLOOKUP($B69,Weightings!$A$2:$B$18,2,FALSE),"")</f>
        <v>10</v>
      </c>
      <c r="K69" s="5">
        <f t="shared" si="8"/>
        <v>0</v>
      </c>
      <c r="L69" s="5">
        <f t="shared" si="9"/>
        <v>50</v>
      </c>
    </row>
    <row r="70" spans="1:12" ht="60" x14ac:dyDescent="0.25">
      <c r="A70" s="51" t="s">
        <v>231</v>
      </c>
      <c r="B70" t="s">
        <v>180</v>
      </c>
      <c r="C70" s="17" t="s">
        <v>116</v>
      </c>
      <c r="D70" s="22" t="s">
        <v>232</v>
      </c>
      <c r="E70" s="20" t="str">
        <f t="shared" si="7"/>
        <v>SHALL</v>
      </c>
      <c r="F70" s="53"/>
      <c r="G70" s="54"/>
      <c r="H70" s="55"/>
      <c r="I70" s="5">
        <f t="shared" si="10"/>
        <v>0</v>
      </c>
      <c r="J70" s="5">
        <f>IFERROR(VLOOKUP($B70,Weightings!$A$2:$B$18,2,FALSE),"")</f>
        <v>10</v>
      </c>
      <c r="K70" s="5">
        <f t="shared" si="8"/>
        <v>0</v>
      </c>
      <c r="L70" s="5">
        <f t="shared" si="9"/>
        <v>50</v>
      </c>
    </row>
    <row r="71" spans="1:12" ht="60" x14ac:dyDescent="0.25">
      <c r="A71" s="51" t="s">
        <v>233</v>
      </c>
      <c r="B71" t="s">
        <v>180</v>
      </c>
      <c r="C71" s="17" t="s">
        <v>225</v>
      </c>
      <c r="D71" s="22" t="s">
        <v>234</v>
      </c>
      <c r="E71" s="20" t="str">
        <f t="shared" si="7"/>
        <v>SHALL</v>
      </c>
      <c r="F71" s="53"/>
      <c r="G71" s="54"/>
      <c r="H71" s="55"/>
      <c r="I71" s="5">
        <f t="shared" si="10"/>
        <v>0</v>
      </c>
      <c r="J71" s="5">
        <f>IFERROR(VLOOKUP($B71,Weightings!$A$2:$B$18,2,FALSE),"")</f>
        <v>10</v>
      </c>
      <c r="K71" s="5">
        <f t="shared" si="8"/>
        <v>0</v>
      </c>
      <c r="L71" s="5">
        <f t="shared" si="9"/>
        <v>50</v>
      </c>
    </row>
    <row r="72" spans="1:12" ht="30" x14ac:dyDescent="0.25">
      <c r="A72" s="51" t="s">
        <v>235</v>
      </c>
      <c r="B72" t="s">
        <v>180</v>
      </c>
      <c r="C72" s="17" t="s">
        <v>225</v>
      </c>
      <c r="D72" s="22" t="s">
        <v>236</v>
      </c>
      <c r="E72" s="20" t="str">
        <f t="shared" si="7"/>
        <v>SHALL</v>
      </c>
      <c r="F72" s="53"/>
      <c r="G72" s="54"/>
      <c r="H72" s="55"/>
      <c r="I72" s="5">
        <f t="shared" si="10"/>
        <v>0</v>
      </c>
      <c r="J72" s="5">
        <f>IFERROR(VLOOKUP($B72,Weightings!$A$2:$B$18,2,FALSE),"")</f>
        <v>10</v>
      </c>
      <c r="K72" s="5">
        <f t="shared" si="8"/>
        <v>0</v>
      </c>
      <c r="L72" s="5">
        <f t="shared" si="9"/>
        <v>50</v>
      </c>
    </row>
    <row r="73" spans="1:12" ht="30" x14ac:dyDescent="0.25">
      <c r="A73" s="51" t="s">
        <v>237</v>
      </c>
      <c r="B73" t="s">
        <v>180</v>
      </c>
      <c r="C73" s="17" t="s">
        <v>238</v>
      </c>
      <c r="D73" s="22" t="s">
        <v>239</v>
      </c>
      <c r="E73" s="20" t="str">
        <f t="shared" si="7"/>
        <v>SHALL</v>
      </c>
      <c r="F73" s="53"/>
      <c r="G73" s="54"/>
      <c r="H73" s="55"/>
      <c r="I73" s="5">
        <f t="shared" si="10"/>
        <v>0</v>
      </c>
      <c r="J73" s="5">
        <f>IFERROR(VLOOKUP($B73,Weightings!$A$2:$B$18,2,FALSE),"")</f>
        <v>10</v>
      </c>
      <c r="K73" s="5">
        <f t="shared" si="8"/>
        <v>0</v>
      </c>
      <c r="L73" s="5">
        <f t="shared" si="9"/>
        <v>50</v>
      </c>
    </row>
    <row r="74" spans="1:12" ht="45" x14ac:dyDescent="0.25">
      <c r="A74" s="51" t="s">
        <v>240</v>
      </c>
      <c r="B74" t="s">
        <v>180</v>
      </c>
      <c r="C74" s="17" t="s">
        <v>241</v>
      </c>
      <c r="D74" s="22" t="s">
        <v>242</v>
      </c>
      <c r="E74" s="20" t="str">
        <f t="shared" si="7"/>
        <v>SHALL</v>
      </c>
      <c r="F74" s="53"/>
      <c r="G74" s="54"/>
      <c r="H74" s="55"/>
      <c r="I74" s="5">
        <f t="shared" si="10"/>
        <v>0</v>
      </c>
      <c r="J74" s="5">
        <f>IFERROR(VLOOKUP($B74,Weightings!$A$2:$B$18,2,FALSE),"")</f>
        <v>10</v>
      </c>
      <c r="K74" s="5">
        <f t="shared" si="8"/>
        <v>0</v>
      </c>
      <c r="L74" s="5">
        <f t="shared" si="9"/>
        <v>50</v>
      </c>
    </row>
    <row r="75" spans="1:12" ht="45" x14ac:dyDescent="0.25">
      <c r="A75" s="51" t="s">
        <v>243</v>
      </c>
      <c r="B75" t="s">
        <v>180</v>
      </c>
      <c r="C75" s="17" t="s">
        <v>244</v>
      </c>
      <c r="D75" s="22" t="s">
        <v>245</v>
      </c>
      <c r="E75" s="20" t="str">
        <f t="shared" si="7"/>
        <v>SHALL</v>
      </c>
      <c r="F75" s="53"/>
      <c r="G75" s="54"/>
      <c r="H75" s="55"/>
      <c r="I75" s="5">
        <f t="shared" si="10"/>
        <v>0</v>
      </c>
      <c r="J75" s="5">
        <f>IFERROR(VLOOKUP($B75,Weightings!$A$2:$B$18,2,FALSE),"")</f>
        <v>10</v>
      </c>
      <c r="K75" s="5">
        <f t="shared" si="8"/>
        <v>0</v>
      </c>
      <c r="L75" s="5">
        <f t="shared" si="9"/>
        <v>50</v>
      </c>
    </row>
    <row r="76" spans="1:12" ht="60" x14ac:dyDescent="0.25">
      <c r="A76" s="51" t="s">
        <v>246</v>
      </c>
      <c r="B76" t="s">
        <v>180</v>
      </c>
      <c r="C76" s="17" t="s">
        <v>247</v>
      </c>
      <c r="D76" s="22" t="s">
        <v>248</v>
      </c>
      <c r="E76" s="20" t="str">
        <f t="shared" si="7"/>
        <v>SHALL</v>
      </c>
      <c r="F76" s="53"/>
      <c r="G76" s="54"/>
      <c r="H76" s="55"/>
      <c r="I76" s="5">
        <f t="shared" si="10"/>
        <v>0</v>
      </c>
      <c r="J76" s="5">
        <f>IFERROR(VLOOKUP($B76,Weightings!$A$2:$B$18,2,FALSE),"")</f>
        <v>10</v>
      </c>
      <c r="K76" s="5">
        <f t="shared" si="8"/>
        <v>0</v>
      </c>
      <c r="L76" s="5">
        <f t="shared" si="9"/>
        <v>50</v>
      </c>
    </row>
    <row r="77" spans="1:12" ht="45" x14ac:dyDescent="0.25">
      <c r="A77" s="51" t="s">
        <v>249</v>
      </c>
      <c r="B77" t="s">
        <v>180</v>
      </c>
      <c r="C77" s="17" t="s">
        <v>250</v>
      </c>
      <c r="D77" s="22" t="s">
        <v>251</v>
      </c>
      <c r="E77" s="20" t="str">
        <f t="shared" si="7"/>
        <v>SHALL</v>
      </c>
      <c r="F77" s="53"/>
      <c r="G77" s="54"/>
      <c r="H77" s="55"/>
      <c r="I77" s="5">
        <f t="shared" si="10"/>
        <v>0</v>
      </c>
      <c r="J77" s="5">
        <f>IFERROR(VLOOKUP($B77,Weightings!$A$2:$B$18,2,FALSE),"")</f>
        <v>10</v>
      </c>
      <c r="K77" s="5">
        <f t="shared" si="8"/>
        <v>0</v>
      </c>
      <c r="L77" s="5">
        <f t="shared" si="9"/>
        <v>50</v>
      </c>
    </row>
    <row r="78" spans="1:12" ht="45" x14ac:dyDescent="0.25">
      <c r="A78" s="51" t="s">
        <v>252</v>
      </c>
      <c r="B78" t="s">
        <v>180</v>
      </c>
      <c r="C78" s="17" t="s">
        <v>253</v>
      </c>
      <c r="D78" s="22" t="s">
        <v>254</v>
      </c>
      <c r="E78" s="20" t="str">
        <f t="shared" si="7"/>
        <v>SHOULD</v>
      </c>
      <c r="F78" s="53"/>
      <c r="G78" s="54"/>
      <c r="H78" s="55"/>
      <c r="I78" s="5">
        <f t="shared" si="10"/>
        <v>0</v>
      </c>
      <c r="J78" s="5">
        <f>IFERROR(VLOOKUP($B78,Weightings!$A$2:$B$18,2,FALSE),"")</f>
        <v>10</v>
      </c>
      <c r="K78" s="5">
        <f t="shared" si="8"/>
        <v>0</v>
      </c>
      <c r="L78" s="5">
        <f t="shared" si="9"/>
        <v>30</v>
      </c>
    </row>
    <row r="79" spans="1:12" ht="45" x14ac:dyDescent="0.25">
      <c r="A79" s="51" t="s">
        <v>255</v>
      </c>
      <c r="B79" t="s">
        <v>180</v>
      </c>
      <c r="C79" s="17" t="s">
        <v>256</v>
      </c>
      <c r="D79" s="22" t="s">
        <v>257</v>
      </c>
      <c r="E79" s="20" t="str">
        <f t="shared" si="7"/>
        <v>SHALL</v>
      </c>
      <c r="F79" s="53"/>
      <c r="G79" s="54"/>
      <c r="H79" s="55"/>
      <c r="I79" s="5">
        <f t="shared" si="10"/>
        <v>0</v>
      </c>
      <c r="J79" s="5">
        <f>IFERROR(VLOOKUP($B79,Weightings!$A$2:$B$18,2,FALSE),"")</f>
        <v>10</v>
      </c>
      <c r="K79" s="5">
        <f t="shared" si="8"/>
        <v>0</v>
      </c>
      <c r="L79" s="5">
        <f t="shared" si="9"/>
        <v>50</v>
      </c>
    </row>
    <row r="80" spans="1:12" ht="30" x14ac:dyDescent="0.25">
      <c r="A80" s="51" t="s">
        <v>258</v>
      </c>
      <c r="B80" t="s">
        <v>180</v>
      </c>
      <c r="C80" s="17" t="s">
        <v>259</v>
      </c>
      <c r="D80" s="22" t="s">
        <v>260</v>
      </c>
      <c r="E80" s="20" t="str">
        <f t="shared" si="7"/>
        <v>SHALL</v>
      </c>
      <c r="F80" s="53"/>
      <c r="G80" s="54"/>
      <c r="H80" s="55"/>
      <c r="I80" s="5">
        <f t="shared" si="10"/>
        <v>0</v>
      </c>
      <c r="J80" s="5">
        <f>IFERROR(VLOOKUP($B80,Weightings!$A$2:$B$18,2,FALSE),"")</f>
        <v>10</v>
      </c>
      <c r="K80" s="5">
        <f t="shared" si="8"/>
        <v>0</v>
      </c>
      <c r="L80" s="5">
        <f t="shared" si="9"/>
        <v>50</v>
      </c>
    </row>
    <row r="81" spans="1:12" x14ac:dyDescent="0.25">
      <c r="A81" s="51" t="s">
        <v>261</v>
      </c>
      <c r="B81" t="s">
        <v>262</v>
      </c>
      <c r="C81" s="17" t="s">
        <v>119</v>
      </c>
      <c r="D81" s="22" t="s">
        <v>263</v>
      </c>
      <c r="E81" s="20" t="str">
        <f t="shared" si="7"/>
        <v>SHOULD</v>
      </c>
      <c r="F81" s="53"/>
      <c r="G81" s="54"/>
      <c r="H81" s="55"/>
      <c r="I81" s="5">
        <f t="shared" si="10"/>
        <v>0</v>
      </c>
      <c r="J81" s="5">
        <f>IFERROR(VLOOKUP($B81,Weightings!$A$2:$B$18,2,FALSE),"")</f>
        <v>4</v>
      </c>
      <c r="K81" s="5">
        <f t="shared" si="8"/>
        <v>0</v>
      </c>
      <c r="L81" s="5">
        <f t="shared" si="9"/>
        <v>12</v>
      </c>
    </row>
    <row r="82" spans="1:12" ht="54.75" customHeight="1" x14ac:dyDescent="0.25">
      <c r="A82" s="51" t="s">
        <v>264</v>
      </c>
      <c r="B82" t="s">
        <v>265</v>
      </c>
      <c r="C82" s="17" t="s">
        <v>208</v>
      </c>
      <c r="D82" s="22" t="s">
        <v>266</v>
      </c>
      <c r="E82" s="20" t="str">
        <f t="shared" si="7"/>
        <v>SHALL</v>
      </c>
      <c r="F82" s="53"/>
      <c r="G82" s="54"/>
      <c r="H82" s="55"/>
      <c r="I82" s="5">
        <f t="shared" si="10"/>
        <v>0</v>
      </c>
      <c r="J82" s="5">
        <f>IFERROR(VLOOKUP($B82,Weightings!$A$2:$B$18,2,FALSE),"")</f>
        <v>13</v>
      </c>
      <c r="K82" s="5">
        <f t="shared" si="8"/>
        <v>0</v>
      </c>
      <c r="L82" s="5">
        <f t="shared" si="9"/>
        <v>65</v>
      </c>
    </row>
    <row r="83" spans="1:12" x14ac:dyDescent="0.25">
      <c r="A83" s="51" t="s">
        <v>267</v>
      </c>
      <c r="B83" t="s">
        <v>265</v>
      </c>
      <c r="C83" s="17" t="s">
        <v>268</v>
      </c>
      <c r="D83" s="22" t="s">
        <v>269</v>
      </c>
      <c r="E83" s="20" t="str">
        <f t="shared" si="7"/>
        <v>SHALL</v>
      </c>
      <c r="F83" s="53"/>
      <c r="G83" s="54"/>
      <c r="H83" s="55"/>
      <c r="I83" s="5">
        <f t="shared" si="10"/>
        <v>0</v>
      </c>
      <c r="J83" s="5">
        <f>IFERROR(VLOOKUP($B83,Weightings!$A$2:$B$18,2,FALSE),"")</f>
        <v>13</v>
      </c>
      <c r="K83" s="5">
        <f t="shared" si="8"/>
        <v>0</v>
      </c>
      <c r="L83" s="5">
        <f t="shared" si="9"/>
        <v>65</v>
      </c>
    </row>
    <row r="84" spans="1:12" ht="45" x14ac:dyDescent="0.25">
      <c r="A84" s="51" t="s">
        <v>270</v>
      </c>
      <c r="B84" t="s">
        <v>265</v>
      </c>
      <c r="C84" s="17" t="s">
        <v>268</v>
      </c>
      <c r="D84" s="22" t="s">
        <v>271</v>
      </c>
      <c r="E84" s="20" t="str">
        <f t="shared" si="7"/>
        <v>SHALL</v>
      </c>
      <c r="F84" s="53"/>
      <c r="G84" s="54"/>
      <c r="H84" s="55"/>
      <c r="I84" s="5">
        <f t="shared" si="10"/>
        <v>0</v>
      </c>
      <c r="J84" s="5">
        <f>IFERROR(VLOOKUP($B84,Weightings!$A$2:$B$18,2,FALSE),"")</f>
        <v>13</v>
      </c>
      <c r="K84" s="5">
        <f t="shared" si="8"/>
        <v>0</v>
      </c>
      <c r="L84" s="5">
        <f t="shared" si="9"/>
        <v>65</v>
      </c>
    </row>
    <row r="85" spans="1:12" x14ac:dyDescent="0.25">
      <c r="A85" s="51" t="s">
        <v>272</v>
      </c>
      <c r="B85" t="s">
        <v>265</v>
      </c>
      <c r="C85" s="17" t="s">
        <v>268</v>
      </c>
      <c r="D85" s="22" t="s">
        <v>273</v>
      </c>
      <c r="E85" s="20" t="str">
        <f t="shared" si="7"/>
        <v>SHALL</v>
      </c>
      <c r="F85" s="53"/>
      <c r="G85" s="54"/>
      <c r="H85" s="55"/>
      <c r="I85" s="5">
        <f t="shared" si="10"/>
        <v>0</v>
      </c>
      <c r="J85" s="5">
        <f>IFERROR(VLOOKUP($B85,Weightings!$A$2:$B$18,2,FALSE),"")</f>
        <v>13</v>
      </c>
      <c r="K85" s="5">
        <f t="shared" si="8"/>
        <v>0</v>
      </c>
      <c r="L85" s="5">
        <f t="shared" si="9"/>
        <v>65</v>
      </c>
    </row>
    <row r="86" spans="1:12" ht="51.75" customHeight="1" x14ac:dyDescent="0.25">
      <c r="A86" s="51" t="s">
        <v>274</v>
      </c>
      <c r="B86" t="s">
        <v>265</v>
      </c>
      <c r="C86" s="17" t="s">
        <v>275</v>
      </c>
      <c r="D86" s="22" t="s">
        <v>276</v>
      </c>
      <c r="E86" s="20" t="str">
        <f t="shared" si="7"/>
        <v>SHALL</v>
      </c>
      <c r="F86" s="53"/>
      <c r="G86" s="54"/>
      <c r="H86" s="55"/>
      <c r="I86" s="5">
        <f t="shared" si="10"/>
        <v>0</v>
      </c>
      <c r="J86" s="5">
        <f>IFERROR(VLOOKUP($B86,Weightings!$A$2:$B$18,2,FALSE),"")</f>
        <v>13</v>
      </c>
      <c r="K86" s="5">
        <f t="shared" si="8"/>
        <v>0</v>
      </c>
      <c r="L86" s="5">
        <f t="shared" si="9"/>
        <v>65</v>
      </c>
    </row>
    <row r="87" spans="1:12" ht="45" x14ac:dyDescent="0.25">
      <c r="A87" s="51" t="s">
        <v>277</v>
      </c>
      <c r="B87" t="s">
        <v>265</v>
      </c>
      <c r="C87" s="17" t="s">
        <v>278</v>
      </c>
      <c r="D87" s="22" t="s">
        <v>279</v>
      </c>
      <c r="E87" s="20" t="str">
        <f t="shared" si="7"/>
        <v>SHALL</v>
      </c>
      <c r="F87" s="53"/>
      <c r="G87" s="54"/>
      <c r="H87" s="55"/>
      <c r="I87" s="5">
        <f t="shared" si="10"/>
        <v>0</v>
      </c>
      <c r="J87" s="5">
        <f>IFERROR(VLOOKUP($B87,Weightings!$A$2:$B$18,2,FALSE),"")</f>
        <v>13</v>
      </c>
      <c r="K87" s="5">
        <f t="shared" si="8"/>
        <v>0</v>
      </c>
      <c r="L87" s="5">
        <f t="shared" si="9"/>
        <v>65</v>
      </c>
    </row>
    <row r="88" spans="1:12" ht="30" x14ac:dyDescent="0.25">
      <c r="A88" s="51" t="s">
        <v>280</v>
      </c>
      <c r="B88" t="s">
        <v>265</v>
      </c>
      <c r="C88" s="17" t="s">
        <v>281</v>
      </c>
      <c r="D88" s="22" t="s">
        <v>282</v>
      </c>
      <c r="E88" s="20" t="str">
        <f t="shared" si="7"/>
        <v>SHALL</v>
      </c>
      <c r="F88" s="53"/>
      <c r="G88" s="54"/>
      <c r="H88" s="55"/>
      <c r="I88" s="5">
        <f t="shared" si="10"/>
        <v>0</v>
      </c>
      <c r="J88" s="5">
        <f>IFERROR(VLOOKUP($B88,Weightings!$A$2:$B$18,2,FALSE),"")</f>
        <v>13</v>
      </c>
      <c r="K88" s="5">
        <f t="shared" si="8"/>
        <v>0</v>
      </c>
      <c r="L88" s="5">
        <f t="shared" si="9"/>
        <v>65</v>
      </c>
    </row>
    <row r="89" spans="1:12" ht="51.75" customHeight="1" x14ac:dyDescent="0.25">
      <c r="A89" s="51" t="s">
        <v>283</v>
      </c>
      <c r="B89" t="s">
        <v>265</v>
      </c>
      <c r="C89" s="17" t="s">
        <v>284</v>
      </c>
      <c r="D89" s="22" t="s">
        <v>285</v>
      </c>
      <c r="E89" s="20" t="str">
        <f t="shared" si="7"/>
        <v>SHOULD</v>
      </c>
      <c r="F89" s="53"/>
      <c r="G89" s="54"/>
      <c r="H89" s="55"/>
      <c r="I89" s="5">
        <f t="shared" si="10"/>
        <v>0</v>
      </c>
      <c r="J89" s="5">
        <f>IFERROR(VLOOKUP($B89,Weightings!$A$2:$B$18,2,FALSE),"")</f>
        <v>13</v>
      </c>
      <c r="K89" s="5">
        <f t="shared" si="8"/>
        <v>0</v>
      </c>
      <c r="L89" s="5">
        <f t="shared" si="9"/>
        <v>39</v>
      </c>
    </row>
    <row r="90" spans="1:12" ht="45" x14ac:dyDescent="0.25">
      <c r="A90" s="51" t="s">
        <v>286</v>
      </c>
      <c r="B90" t="s">
        <v>265</v>
      </c>
      <c r="C90" s="17" t="s">
        <v>211</v>
      </c>
      <c r="D90" s="22" t="s">
        <v>287</v>
      </c>
      <c r="E90" s="20" t="str">
        <f t="shared" si="7"/>
        <v>SHALL</v>
      </c>
      <c r="F90" s="53"/>
      <c r="G90" s="54"/>
      <c r="H90" s="55"/>
      <c r="I90" s="5">
        <f t="shared" si="10"/>
        <v>0</v>
      </c>
      <c r="J90" s="5">
        <f>IFERROR(VLOOKUP($B90,Weightings!$A$2:$B$18,2,FALSE),"")</f>
        <v>13</v>
      </c>
      <c r="K90" s="5">
        <f t="shared" si="8"/>
        <v>0</v>
      </c>
      <c r="L90" s="5">
        <f t="shared" si="9"/>
        <v>65</v>
      </c>
    </row>
    <row r="91" spans="1:12" ht="30" x14ac:dyDescent="0.25">
      <c r="A91" s="51" t="s">
        <v>288</v>
      </c>
      <c r="B91" t="s">
        <v>265</v>
      </c>
      <c r="C91" s="17" t="s">
        <v>289</v>
      </c>
      <c r="D91" s="22" t="s">
        <v>290</v>
      </c>
      <c r="E91" s="20" t="str">
        <f t="shared" si="7"/>
        <v>SHALL</v>
      </c>
      <c r="F91" s="53"/>
      <c r="G91" s="54"/>
      <c r="H91" s="55"/>
      <c r="I91" s="5">
        <f t="shared" si="10"/>
        <v>0</v>
      </c>
      <c r="J91" s="5">
        <f>IFERROR(VLOOKUP($B91,Weightings!$A$2:$B$18,2,FALSE),"")</f>
        <v>13</v>
      </c>
      <c r="K91" s="5">
        <f t="shared" si="8"/>
        <v>0</v>
      </c>
      <c r="L91" s="5">
        <f t="shared" si="9"/>
        <v>65</v>
      </c>
    </row>
    <row r="92" spans="1:12" ht="45" x14ac:dyDescent="0.25">
      <c r="A92" s="51" t="s">
        <v>291</v>
      </c>
      <c r="B92" t="s">
        <v>265</v>
      </c>
      <c r="C92" s="17" t="s">
        <v>292</v>
      </c>
      <c r="D92" s="22" t="s">
        <v>293</v>
      </c>
      <c r="E92" s="20" t="str">
        <f t="shared" si="7"/>
        <v>SHALL</v>
      </c>
      <c r="F92" s="53"/>
      <c r="G92" s="54"/>
      <c r="H92" s="55"/>
      <c r="I92" s="5">
        <f t="shared" si="10"/>
        <v>0</v>
      </c>
      <c r="J92" s="5">
        <f>IFERROR(VLOOKUP($B92,Weightings!$A$2:$B$18,2,FALSE),"")</f>
        <v>13</v>
      </c>
      <c r="K92" s="5">
        <f t="shared" si="8"/>
        <v>0</v>
      </c>
      <c r="L92" s="5">
        <f t="shared" si="9"/>
        <v>65</v>
      </c>
    </row>
    <row r="93" spans="1:12" ht="45" x14ac:dyDescent="0.25">
      <c r="A93" s="51" t="s">
        <v>294</v>
      </c>
      <c r="B93" t="s">
        <v>265</v>
      </c>
      <c r="C93" s="17" t="s">
        <v>295</v>
      </c>
      <c r="D93" s="22" t="s">
        <v>296</v>
      </c>
      <c r="E93" s="20" t="str">
        <f t="shared" si="7"/>
        <v>SHALL</v>
      </c>
      <c r="F93" s="53"/>
      <c r="G93" s="54"/>
      <c r="H93" s="55"/>
      <c r="I93" s="5">
        <f t="shared" si="10"/>
        <v>0</v>
      </c>
      <c r="J93" s="5">
        <f>IFERROR(VLOOKUP($B93,Weightings!$A$2:$B$18,2,FALSE),"")</f>
        <v>13</v>
      </c>
      <c r="K93" s="5">
        <f t="shared" si="8"/>
        <v>0</v>
      </c>
      <c r="L93" s="5">
        <f t="shared" si="9"/>
        <v>65</v>
      </c>
    </row>
    <row r="94" spans="1:12" ht="45" x14ac:dyDescent="0.25">
      <c r="A94" s="51" t="s">
        <v>297</v>
      </c>
      <c r="B94" t="s">
        <v>265</v>
      </c>
      <c r="C94" s="17" t="s">
        <v>298</v>
      </c>
      <c r="D94" s="17" t="s">
        <v>299</v>
      </c>
      <c r="E94" s="20" t="str">
        <f t="shared" si="7"/>
        <v>SHALL</v>
      </c>
      <c r="F94" s="53"/>
      <c r="G94" s="54"/>
      <c r="H94" s="55"/>
      <c r="I94" s="5">
        <f t="shared" si="10"/>
        <v>0</v>
      </c>
      <c r="J94" s="5">
        <f>IFERROR(VLOOKUP($B94,Weightings!$A$2:$B$18,2,FALSE),"")</f>
        <v>13</v>
      </c>
      <c r="K94" s="5">
        <f t="shared" si="8"/>
        <v>0</v>
      </c>
      <c r="L94" s="5">
        <f t="shared" si="9"/>
        <v>65</v>
      </c>
    </row>
    <row r="95" spans="1:12" ht="37.5" customHeight="1" x14ac:dyDescent="0.25">
      <c r="A95" s="51" t="s">
        <v>300</v>
      </c>
      <c r="B95" t="s">
        <v>265</v>
      </c>
      <c r="C95" s="17" t="s">
        <v>301</v>
      </c>
      <c r="D95" s="22" t="s">
        <v>302</v>
      </c>
      <c r="E95" s="20" t="str">
        <f t="shared" si="7"/>
        <v>SHALL</v>
      </c>
      <c r="F95" s="53"/>
      <c r="G95" s="54"/>
      <c r="H95" s="55"/>
      <c r="I95" s="5">
        <f t="shared" si="10"/>
        <v>0</v>
      </c>
      <c r="J95" s="5">
        <f>IFERROR(VLOOKUP($B95,Weightings!$A$2:$B$18,2,FALSE),"")</f>
        <v>13</v>
      </c>
      <c r="K95" s="5">
        <f t="shared" si="8"/>
        <v>0</v>
      </c>
      <c r="L95" s="5">
        <f t="shared" si="9"/>
        <v>65</v>
      </c>
    </row>
    <row r="96" spans="1:12" ht="45" x14ac:dyDescent="0.25">
      <c r="A96" s="51" t="s">
        <v>303</v>
      </c>
      <c r="B96" t="s">
        <v>265</v>
      </c>
      <c r="C96" s="17" t="s">
        <v>304</v>
      </c>
      <c r="D96" s="22" t="s">
        <v>305</v>
      </c>
      <c r="E96" s="20" t="str">
        <f t="shared" si="7"/>
        <v>SHALL</v>
      </c>
      <c r="F96" s="53"/>
      <c r="G96" s="54"/>
      <c r="H96" s="55"/>
      <c r="I96" s="5">
        <f t="shared" si="10"/>
        <v>0</v>
      </c>
      <c r="J96" s="5">
        <f>IFERROR(VLOOKUP($B96,Weightings!$A$2:$B$18,2,FALSE),"")</f>
        <v>13</v>
      </c>
      <c r="K96" s="5">
        <f t="shared" si="8"/>
        <v>0</v>
      </c>
      <c r="L96" s="5">
        <f t="shared" si="9"/>
        <v>65</v>
      </c>
    </row>
    <row r="97" spans="1:12" ht="45" x14ac:dyDescent="0.25">
      <c r="A97" s="51" t="s">
        <v>306</v>
      </c>
      <c r="B97" t="s">
        <v>265</v>
      </c>
      <c r="C97" s="17" t="s">
        <v>307</v>
      </c>
      <c r="D97" s="17" t="s">
        <v>308</v>
      </c>
      <c r="E97" s="20" t="str">
        <f t="shared" si="7"/>
        <v>SHOULD</v>
      </c>
      <c r="F97" s="53"/>
      <c r="G97" s="54"/>
      <c r="H97" s="55"/>
      <c r="I97" s="5">
        <f t="shared" si="10"/>
        <v>0</v>
      </c>
      <c r="J97" s="5">
        <f>IFERROR(VLOOKUP($B97,Weightings!$A$2:$B$18,2,FALSE),"")</f>
        <v>13</v>
      </c>
      <c r="K97" s="5">
        <f t="shared" si="8"/>
        <v>0</v>
      </c>
      <c r="L97" s="5">
        <f t="shared" si="9"/>
        <v>39</v>
      </c>
    </row>
    <row r="98" spans="1:12" ht="45" x14ac:dyDescent="0.25">
      <c r="A98" s="51" t="s">
        <v>309</v>
      </c>
      <c r="B98" t="s">
        <v>262</v>
      </c>
      <c r="C98" s="17" t="s">
        <v>310</v>
      </c>
      <c r="D98" s="22" t="s">
        <v>311</v>
      </c>
      <c r="E98" s="20" t="str">
        <f t="shared" ref="E98:E129" si="11">IF(ISNUMBER(SEARCH("SHALL",UPPER($D98))),"SHALL",IF(ISNUMBER(SEARCH("SHOULD",UPPER($D98))),"SHOULD",IF(ISNUMBER(SEARCH("MAY",UPPER($D98))),"MAY","")))</f>
        <v>SHALL</v>
      </c>
      <c r="F98" s="53"/>
      <c r="G98" s="54"/>
      <c r="H98" s="55"/>
      <c r="I98" s="5">
        <f t="shared" si="10"/>
        <v>0</v>
      </c>
      <c r="J98" s="5">
        <f>IFERROR(VLOOKUP($B98,Weightings!$A$2:$B$18,2,FALSE),"")</f>
        <v>4</v>
      </c>
      <c r="K98" s="5">
        <f t="shared" ref="K98:K161" si="12">IFERROR($J98*$I98,"")</f>
        <v>0</v>
      </c>
      <c r="L98" s="5">
        <f t="shared" ref="L98:L161" si="13">IFERROR($J98*IF($E98="SHALL",5,IF($E98="SHOULD",3,IF($E98="MAY",1,0))),"")</f>
        <v>20</v>
      </c>
    </row>
    <row r="99" spans="1:12" ht="45" x14ac:dyDescent="0.25">
      <c r="A99" s="51" t="s">
        <v>312</v>
      </c>
      <c r="B99" t="s">
        <v>262</v>
      </c>
      <c r="C99" s="17" t="s">
        <v>313</v>
      </c>
      <c r="D99" s="22" t="s">
        <v>314</v>
      </c>
      <c r="E99" s="20" t="str">
        <f t="shared" si="11"/>
        <v>SHOULD</v>
      </c>
      <c r="F99" s="53"/>
      <c r="G99" s="54"/>
      <c r="H99" s="55"/>
      <c r="I99" s="5">
        <f t="shared" si="10"/>
        <v>0</v>
      </c>
      <c r="J99" s="5">
        <f>IFERROR(VLOOKUP($B99,Weightings!$A$2:$B$18,2,FALSE),"")</f>
        <v>4</v>
      </c>
      <c r="K99" s="5">
        <f t="shared" si="12"/>
        <v>0</v>
      </c>
      <c r="L99" s="5">
        <f t="shared" si="13"/>
        <v>12</v>
      </c>
    </row>
    <row r="100" spans="1:12" ht="45" x14ac:dyDescent="0.25">
      <c r="A100" s="51" t="s">
        <v>315</v>
      </c>
      <c r="B100" t="s">
        <v>262</v>
      </c>
      <c r="C100" s="17" t="s">
        <v>316</v>
      </c>
      <c r="D100" s="17" t="s">
        <v>317</v>
      </c>
      <c r="E100" s="20" t="str">
        <f t="shared" si="11"/>
        <v>SHALL</v>
      </c>
      <c r="F100" s="53"/>
      <c r="G100" s="54"/>
      <c r="H100" s="55"/>
      <c r="I100" s="5">
        <f t="shared" si="10"/>
        <v>0</v>
      </c>
      <c r="J100" s="5">
        <f>IFERROR(VLOOKUP($B100,Weightings!$A$2:$B$18,2,FALSE),"")</f>
        <v>4</v>
      </c>
      <c r="K100" s="5">
        <f t="shared" si="12"/>
        <v>0</v>
      </c>
      <c r="L100" s="5">
        <f t="shared" si="13"/>
        <v>20</v>
      </c>
    </row>
    <row r="101" spans="1:12" ht="45" x14ac:dyDescent="0.25">
      <c r="A101" s="51" t="s">
        <v>318</v>
      </c>
      <c r="B101" t="s">
        <v>262</v>
      </c>
      <c r="C101" s="17" t="s">
        <v>319</v>
      </c>
      <c r="D101" s="22" t="s">
        <v>320</v>
      </c>
      <c r="E101" s="20" t="str">
        <f t="shared" si="11"/>
        <v>SHALL</v>
      </c>
      <c r="F101" s="53"/>
      <c r="G101" s="54"/>
      <c r="H101" s="55"/>
      <c r="I101" s="5">
        <f t="shared" si="10"/>
        <v>0</v>
      </c>
      <c r="J101" s="5">
        <f>IFERROR(VLOOKUP($B101,Weightings!$A$2:$B$18,2,FALSE),"")</f>
        <v>4</v>
      </c>
      <c r="K101" s="5">
        <f t="shared" si="12"/>
        <v>0</v>
      </c>
      <c r="L101" s="5">
        <f t="shared" si="13"/>
        <v>20</v>
      </c>
    </row>
    <row r="102" spans="1:12" ht="45" x14ac:dyDescent="0.25">
      <c r="A102" s="51" t="s">
        <v>321</v>
      </c>
      <c r="B102" t="s">
        <v>262</v>
      </c>
      <c r="C102" s="17" t="s">
        <v>38</v>
      </c>
      <c r="D102" s="22" t="s">
        <v>322</v>
      </c>
      <c r="E102" s="20" t="str">
        <f t="shared" si="11"/>
        <v>SHALL</v>
      </c>
      <c r="F102" s="53"/>
      <c r="G102" s="54"/>
      <c r="H102" s="55"/>
      <c r="I102" s="5">
        <f t="shared" si="10"/>
        <v>0</v>
      </c>
      <c r="J102" s="5">
        <f>IFERROR(VLOOKUP($B102,Weightings!$A$2:$B$18,2,FALSE),"")</f>
        <v>4</v>
      </c>
      <c r="K102" s="5">
        <f t="shared" si="12"/>
        <v>0</v>
      </c>
      <c r="L102" s="5">
        <f t="shared" si="13"/>
        <v>20</v>
      </c>
    </row>
    <row r="103" spans="1:12" ht="45" x14ac:dyDescent="0.25">
      <c r="A103" s="51" t="s">
        <v>323</v>
      </c>
      <c r="B103" t="s">
        <v>262</v>
      </c>
      <c r="C103" s="17" t="s">
        <v>324</v>
      </c>
      <c r="D103" s="22" t="s">
        <v>325</v>
      </c>
      <c r="E103" s="20" t="str">
        <f t="shared" si="11"/>
        <v>SHALL</v>
      </c>
      <c r="F103" s="53"/>
      <c r="G103" s="54"/>
      <c r="H103" s="55"/>
      <c r="I103" s="5">
        <f t="shared" si="10"/>
        <v>0</v>
      </c>
      <c r="J103" s="5">
        <f>IFERROR(VLOOKUP($B103,Weightings!$A$2:$B$18,2,FALSE),"")</f>
        <v>4</v>
      </c>
      <c r="K103" s="5">
        <f t="shared" si="12"/>
        <v>0</v>
      </c>
      <c r="L103" s="5">
        <f t="shared" si="13"/>
        <v>20</v>
      </c>
    </row>
    <row r="104" spans="1:12" ht="45" x14ac:dyDescent="0.25">
      <c r="A104" s="51" t="s">
        <v>326</v>
      </c>
      <c r="B104" t="s">
        <v>262</v>
      </c>
      <c r="C104" s="17" t="s">
        <v>327</v>
      </c>
      <c r="D104" s="22" t="s">
        <v>328</v>
      </c>
      <c r="E104" s="20" t="str">
        <f t="shared" si="11"/>
        <v>SHALL</v>
      </c>
      <c r="F104" s="53"/>
      <c r="G104" s="54"/>
      <c r="H104" s="55"/>
      <c r="I104" s="5">
        <f t="shared" si="10"/>
        <v>0</v>
      </c>
      <c r="J104" s="5">
        <f>IFERROR(VLOOKUP($B104,Weightings!$A$2:$B$18,2,FALSE),"")</f>
        <v>4</v>
      </c>
      <c r="K104" s="5">
        <f t="shared" si="12"/>
        <v>0</v>
      </c>
      <c r="L104" s="5">
        <f t="shared" si="13"/>
        <v>20</v>
      </c>
    </row>
    <row r="105" spans="1:12" ht="45" x14ac:dyDescent="0.25">
      <c r="A105" s="51" t="s">
        <v>329</v>
      </c>
      <c r="B105" t="s">
        <v>262</v>
      </c>
      <c r="C105" s="17" t="s">
        <v>119</v>
      </c>
      <c r="D105" s="22" t="s">
        <v>330</v>
      </c>
      <c r="E105" s="20" t="str">
        <f t="shared" si="11"/>
        <v>SHALL</v>
      </c>
      <c r="F105" s="53"/>
      <c r="G105" s="54"/>
      <c r="H105" s="55"/>
      <c r="I105" s="5">
        <f t="shared" si="10"/>
        <v>0</v>
      </c>
      <c r="J105" s="5">
        <f>IFERROR(VLOOKUP($B105,Weightings!$A$2:$B$18,2,FALSE),"")</f>
        <v>4</v>
      </c>
      <c r="K105" s="5">
        <f t="shared" si="12"/>
        <v>0</v>
      </c>
      <c r="L105" s="5">
        <f t="shared" si="13"/>
        <v>20</v>
      </c>
    </row>
    <row r="106" spans="1:12" ht="45" x14ac:dyDescent="0.25">
      <c r="A106" s="51" t="s">
        <v>331</v>
      </c>
      <c r="B106" t="s">
        <v>262</v>
      </c>
      <c r="C106" s="17" t="s">
        <v>332</v>
      </c>
      <c r="D106" s="22" t="s">
        <v>333</v>
      </c>
      <c r="E106" s="20" t="str">
        <f t="shared" si="11"/>
        <v>SHOULD</v>
      </c>
      <c r="F106" s="53"/>
      <c r="G106" s="54"/>
      <c r="H106" s="55"/>
      <c r="I106" s="5">
        <f t="shared" si="10"/>
        <v>0</v>
      </c>
      <c r="J106" s="5">
        <f>IFERROR(VLOOKUP($B106,Weightings!$A$2:$B$18,2,FALSE),"")</f>
        <v>4</v>
      </c>
      <c r="K106" s="5">
        <f t="shared" si="12"/>
        <v>0</v>
      </c>
      <c r="L106" s="5">
        <f t="shared" si="13"/>
        <v>12</v>
      </c>
    </row>
    <row r="107" spans="1:12" ht="30" x14ac:dyDescent="0.25">
      <c r="A107" s="51" t="s">
        <v>334</v>
      </c>
      <c r="B107" t="s">
        <v>262</v>
      </c>
      <c r="C107" s="17" t="s">
        <v>335</v>
      </c>
      <c r="D107" s="22" t="s">
        <v>336</v>
      </c>
      <c r="E107" s="20" t="str">
        <f t="shared" si="11"/>
        <v>SHOULD</v>
      </c>
      <c r="F107" s="53"/>
      <c r="G107" s="54"/>
      <c r="H107" s="55"/>
      <c r="I107" s="5">
        <f t="shared" si="10"/>
        <v>0</v>
      </c>
      <c r="J107" s="5">
        <f>IFERROR(VLOOKUP($B107,Weightings!$A$2:$B$18,2,FALSE),"")</f>
        <v>4</v>
      </c>
      <c r="K107" s="5">
        <f t="shared" si="12"/>
        <v>0</v>
      </c>
      <c r="L107" s="5">
        <f t="shared" si="13"/>
        <v>12</v>
      </c>
    </row>
    <row r="108" spans="1:12" ht="60" x14ac:dyDescent="0.25">
      <c r="A108" s="51" t="s">
        <v>337</v>
      </c>
      <c r="B108" t="s">
        <v>262</v>
      </c>
      <c r="C108" s="17" t="s">
        <v>338</v>
      </c>
      <c r="D108" s="22" t="s">
        <v>339</v>
      </c>
      <c r="E108" s="20" t="str">
        <f t="shared" si="11"/>
        <v>SHOULD</v>
      </c>
      <c r="F108" s="53"/>
      <c r="G108" s="54"/>
      <c r="H108" s="55"/>
      <c r="I108" s="5">
        <f t="shared" si="10"/>
        <v>0</v>
      </c>
      <c r="J108" s="5">
        <f>IFERROR(VLOOKUP($B108,Weightings!$A$2:$B$18,2,FALSE),"")</f>
        <v>4</v>
      </c>
      <c r="K108" s="5">
        <f t="shared" si="12"/>
        <v>0</v>
      </c>
      <c r="L108" s="5">
        <f t="shared" si="13"/>
        <v>12</v>
      </c>
    </row>
    <row r="109" spans="1:12" ht="30" x14ac:dyDescent="0.25">
      <c r="A109" s="51" t="s">
        <v>340</v>
      </c>
      <c r="B109" t="s">
        <v>262</v>
      </c>
      <c r="C109" s="17" t="s">
        <v>341</v>
      </c>
      <c r="D109" s="22" t="s">
        <v>342</v>
      </c>
      <c r="E109" s="20" t="str">
        <f t="shared" si="11"/>
        <v>SHALL</v>
      </c>
      <c r="F109" s="53"/>
      <c r="G109" s="54"/>
      <c r="H109" s="55"/>
      <c r="I109" s="5">
        <f t="shared" si="10"/>
        <v>0</v>
      </c>
      <c r="J109" s="5">
        <f>IFERROR(VLOOKUP($B109,Weightings!$A$2:$B$18,2,FALSE),"")</f>
        <v>4</v>
      </c>
      <c r="K109" s="5">
        <f t="shared" si="12"/>
        <v>0</v>
      </c>
      <c r="L109" s="5">
        <f t="shared" si="13"/>
        <v>20</v>
      </c>
    </row>
    <row r="110" spans="1:12" ht="30" x14ac:dyDescent="0.25">
      <c r="A110" s="51" t="s">
        <v>343</v>
      </c>
      <c r="B110" t="s">
        <v>262</v>
      </c>
      <c r="C110" s="17" t="s">
        <v>38</v>
      </c>
      <c r="D110" s="22" t="s">
        <v>344</v>
      </c>
      <c r="E110" s="20" t="str">
        <f t="shared" si="11"/>
        <v>SHALL</v>
      </c>
      <c r="F110" s="53"/>
      <c r="G110" s="54"/>
      <c r="H110" s="55"/>
      <c r="I110" s="5">
        <f t="shared" si="10"/>
        <v>0</v>
      </c>
      <c r="J110" s="5">
        <f>IFERROR(VLOOKUP($B110,Weightings!$A$2:$B$18,2,FALSE),"")</f>
        <v>4</v>
      </c>
      <c r="K110" s="5">
        <f t="shared" si="12"/>
        <v>0</v>
      </c>
      <c r="L110" s="5">
        <f t="shared" si="13"/>
        <v>20</v>
      </c>
    </row>
    <row r="111" spans="1:12" ht="45" x14ac:dyDescent="0.25">
      <c r="A111" s="51" t="s">
        <v>345</v>
      </c>
      <c r="B111" t="s">
        <v>262</v>
      </c>
      <c r="C111" s="17" t="s">
        <v>346</v>
      </c>
      <c r="D111" s="22" t="s">
        <v>347</v>
      </c>
      <c r="E111" s="20" t="str">
        <f t="shared" si="11"/>
        <v>SHOULD</v>
      </c>
      <c r="F111" s="53"/>
      <c r="G111" s="54"/>
      <c r="H111" s="55"/>
      <c r="I111" s="5">
        <f t="shared" si="10"/>
        <v>0</v>
      </c>
      <c r="J111" s="5">
        <f>IFERROR(VLOOKUP($B111,Weightings!$A$2:$B$18,2,FALSE),"")</f>
        <v>4</v>
      </c>
      <c r="K111" s="5">
        <f t="shared" si="12"/>
        <v>0</v>
      </c>
      <c r="L111" s="5">
        <f t="shared" si="13"/>
        <v>12</v>
      </c>
    </row>
    <row r="112" spans="1:12" ht="45" x14ac:dyDescent="0.25">
      <c r="A112" s="51" t="s">
        <v>348</v>
      </c>
      <c r="B112" t="s">
        <v>262</v>
      </c>
      <c r="C112" s="17" t="s">
        <v>349</v>
      </c>
      <c r="D112" s="22" t="s">
        <v>350</v>
      </c>
      <c r="E112" s="20" t="str">
        <f t="shared" si="11"/>
        <v>SHOULD</v>
      </c>
      <c r="F112" s="53"/>
      <c r="G112" s="54"/>
      <c r="H112" s="55"/>
      <c r="I112" s="5">
        <f t="shared" si="10"/>
        <v>0</v>
      </c>
      <c r="J112" s="5">
        <f>IFERROR(VLOOKUP($B112,Weightings!$A$2:$B$18,2,FALSE),"")</f>
        <v>4</v>
      </c>
      <c r="K112" s="5">
        <f t="shared" si="12"/>
        <v>0</v>
      </c>
      <c r="L112" s="5">
        <f t="shared" si="13"/>
        <v>12</v>
      </c>
    </row>
    <row r="113" spans="1:12" x14ac:dyDescent="0.25">
      <c r="A113" s="51" t="s">
        <v>351</v>
      </c>
      <c r="B113" t="s">
        <v>352</v>
      </c>
      <c r="C113" s="17" t="s">
        <v>353</v>
      </c>
      <c r="D113" s="22" t="s">
        <v>354</v>
      </c>
      <c r="E113" s="20" t="str">
        <f t="shared" si="11"/>
        <v>SHALL</v>
      </c>
      <c r="F113" s="53"/>
      <c r="G113" s="54"/>
      <c r="H113" s="55"/>
      <c r="I113" s="5">
        <f t="shared" si="10"/>
        <v>0</v>
      </c>
      <c r="J113" s="5">
        <f>IFERROR(VLOOKUP($B113,Weightings!$A$2:$B$18,2,FALSE),"")</f>
        <v>3</v>
      </c>
      <c r="K113" s="5">
        <f t="shared" si="12"/>
        <v>0</v>
      </c>
      <c r="L113" s="5">
        <f t="shared" si="13"/>
        <v>15</v>
      </c>
    </row>
    <row r="114" spans="1:12" ht="60" x14ac:dyDescent="0.25">
      <c r="A114" s="51" t="s">
        <v>355</v>
      </c>
      <c r="B114" t="s">
        <v>352</v>
      </c>
      <c r="C114" s="17" t="s">
        <v>356</v>
      </c>
      <c r="D114" s="22" t="s">
        <v>357</v>
      </c>
      <c r="E114" s="20" t="str">
        <f t="shared" si="11"/>
        <v>SHALL</v>
      </c>
      <c r="F114" s="53"/>
      <c r="G114" s="54"/>
      <c r="H114" s="55"/>
      <c r="I114" s="5">
        <f t="shared" si="10"/>
        <v>0</v>
      </c>
      <c r="J114" s="5">
        <f>IFERROR(VLOOKUP($B114,Weightings!$A$2:$B$18,2,FALSE),"")</f>
        <v>3</v>
      </c>
      <c r="K114" s="5">
        <f t="shared" si="12"/>
        <v>0</v>
      </c>
      <c r="L114" s="5">
        <f t="shared" si="13"/>
        <v>15</v>
      </c>
    </row>
    <row r="115" spans="1:12" ht="30" x14ac:dyDescent="0.25">
      <c r="A115" s="51" t="s">
        <v>358</v>
      </c>
      <c r="B115" t="s">
        <v>352</v>
      </c>
      <c r="C115" s="17" t="s">
        <v>359</v>
      </c>
      <c r="D115" s="22" t="s">
        <v>360</v>
      </c>
      <c r="E115" s="20" t="str">
        <f t="shared" si="11"/>
        <v>SHALL</v>
      </c>
      <c r="F115" s="53"/>
      <c r="G115" s="54"/>
      <c r="H115" s="55"/>
      <c r="I115" s="5">
        <f t="shared" si="10"/>
        <v>0</v>
      </c>
      <c r="J115" s="5">
        <f>IFERROR(VLOOKUP($B115,Weightings!$A$2:$B$18,2,FALSE),"")</f>
        <v>3</v>
      </c>
      <c r="K115" s="5">
        <f t="shared" si="12"/>
        <v>0</v>
      </c>
      <c r="L115" s="5">
        <f t="shared" si="13"/>
        <v>15</v>
      </c>
    </row>
    <row r="116" spans="1:12" ht="30" x14ac:dyDescent="0.25">
      <c r="A116" s="51" t="s">
        <v>361</v>
      </c>
      <c r="B116" t="s">
        <v>352</v>
      </c>
      <c r="C116" s="17" t="s">
        <v>362</v>
      </c>
      <c r="D116" s="22" t="s">
        <v>363</v>
      </c>
      <c r="E116" s="20" t="str">
        <f t="shared" si="11"/>
        <v>SHALL</v>
      </c>
      <c r="F116" s="53"/>
      <c r="G116" s="54"/>
      <c r="H116" s="55"/>
      <c r="I116" s="5">
        <f t="shared" si="10"/>
        <v>0</v>
      </c>
      <c r="J116" s="5">
        <f>IFERROR(VLOOKUP($B116,Weightings!$A$2:$B$18,2,FALSE),"")</f>
        <v>3</v>
      </c>
      <c r="K116" s="5">
        <f t="shared" si="12"/>
        <v>0</v>
      </c>
      <c r="L116" s="5">
        <f t="shared" si="13"/>
        <v>15</v>
      </c>
    </row>
    <row r="117" spans="1:12" ht="45" x14ac:dyDescent="0.25">
      <c r="A117" s="51" t="s">
        <v>364</v>
      </c>
      <c r="B117" t="s">
        <v>352</v>
      </c>
      <c r="C117" s="17" t="s">
        <v>365</v>
      </c>
      <c r="D117" s="22" t="s">
        <v>366</v>
      </c>
      <c r="E117" s="20" t="str">
        <f t="shared" si="11"/>
        <v>SHALL</v>
      </c>
      <c r="F117" s="53"/>
      <c r="G117" s="54"/>
      <c r="H117" s="55"/>
      <c r="I117" s="5">
        <f t="shared" si="10"/>
        <v>0</v>
      </c>
      <c r="J117" s="5">
        <f>IFERROR(VLOOKUP($B117,Weightings!$A$2:$B$18,2,FALSE),"")</f>
        <v>3</v>
      </c>
      <c r="K117" s="5">
        <f t="shared" si="12"/>
        <v>0</v>
      </c>
      <c r="L117" s="5">
        <f t="shared" si="13"/>
        <v>15</v>
      </c>
    </row>
    <row r="118" spans="1:12" ht="30" x14ac:dyDescent="0.25">
      <c r="A118" s="51" t="s">
        <v>367</v>
      </c>
      <c r="B118" t="s">
        <v>352</v>
      </c>
      <c r="C118" s="17" t="s">
        <v>368</v>
      </c>
      <c r="D118" s="22" t="s">
        <v>369</v>
      </c>
      <c r="E118" s="20" t="str">
        <f t="shared" si="11"/>
        <v>SHALL</v>
      </c>
      <c r="F118" s="53"/>
      <c r="G118" s="54"/>
      <c r="H118" s="55"/>
      <c r="I118" s="5">
        <f t="shared" si="10"/>
        <v>0</v>
      </c>
      <c r="J118" s="5">
        <f>IFERROR(VLOOKUP($B118,Weightings!$A$2:$B$18,2,FALSE),"")</f>
        <v>3</v>
      </c>
      <c r="K118" s="5">
        <f t="shared" si="12"/>
        <v>0</v>
      </c>
      <c r="L118" s="5">
        <f t="shared" si="13"/>
        <v>15</v>
      </c>
    </row>
    <row r="119" spans="1:12" ht="60" x14ac:dyDescent="0.25">
      <c r="A119" s="51" t="s">
        <v>370</v>
      </c>
      <c r="B119" t="s">
        <v>352</v>
      </c>
      <c r="C119" s="17" t="s">
        <v>371</v>
      </c>
      <c r="D119" s="22" t="s">
        <v>372</v>
      </c>
      <c r="E119" s="20" t="str">
        <f t="shared" si="11"/>
        <v>SHALL</v>
      </c>
      <c r="F119" s="53"/>
      <c r="G119" s="54"/>
      <c r="H119" s="55"/>
      <c r="I119" s="5">
        <f t="shared" si="10"/>
        <v>0</v>
      </c>
      <c r="J119" s="5">
        <f>IFERROR(VLOOKUP($B119,Weightings!$A$2:$B$18,2,FALSE),"")</f>
        <v>3</v>
      </c>
      <c r="K119" s="5">
        <f t="shared" si="12"/>
        <v>0</v>
      </c>
      <c r="L119" s="5">
        <f t="shared" si="13"/>
        <v>15</v>
      </c>
    </row>
    <row r="120" spans="1:12" ht="60" x14ac:dyDescent="0.25">
      <c r="A120" s="51" t="s">
        <v>373</v>
      </c>
      <c r="B120" t="s">
        <v>352</v>
      </c>
      <c r="C120" s="17" t="s">
        <v>374</v>
      </c>
      <c r="D120" s="22" t="s">
        <v>375</v>
      </c>
      <c r="E120" s="20" t="str">
        <f t="shared" si="11"/>
        <v>SHALL</v>
      </c>
      <c r="F120" s="53"/>
      <c r="G120" s="54"/>
      <c r="H120" s="55"/>
      <c r="I120" s="5">
        <f t="shared" si="10"/>
        <v>0</v>
      </c>
      <c r="J120" s="5">
        <f>IFERROR(VLOOKUP($B120,Weightings!$A$2:$B$18,2,FALSE),"")</f>
        <v>3</v>
      </c>
      <c r="K120" s="5">
        <f t="shared" si="12"/>
        <v>0</v>
      </c>
      <c r="L120" s="5">
        <f t="shared" si="13"/>
        <v>15</v>
      </c>
    </row>
    <row r="121" spans="1:12" ht="45" x14ac:dyDescent="0.25">
      <c r="A121" s="51" t="s">
        <v>376</v>
      </c>
      <c r="B121" t="s">
        <v>352</v>
      </c>
      <c r="C121" s="17" t="s">
        <v>377</v>
      </c>
      <c r="D121" s="17" t="s">
        <v>378</v>
      </c>
      <c r="E121" s="20" t="str">
        <f t="shared" si="11"/>
        <v>SHOULD</v>
      </c>
      <c r="F121" s="53"/>
      <c r="G121" s="54"/>
      <c r="H121" s="55"/>
      <c r="I121" s="5">
        <f t="shared" si="10"/>
        <v>0</v>
      </c>
      <c r="J121" s="5">
        <f>IFERROR(VLOOKUP($B121,Weightings!$A$2:$B$18,2,FALSE),"")</f>
        <v>3</v>
      </c>
      <c r="K121" s="5">
        <f t="shared" si="12"/>
        <v>0</v>
      </c>
      <c r="L121" s="5">
        <f t="shared" si="13"/>
        <v>9</v>
      </c>
    </row>
    <row r="122" spans="1:12" ht="30" x14ac:dyDescent="0.25">
      <c r="A122" s="51" t="s">
        <v>379</v>
      </c>
      <c r="B122" t="s">
        <v>352</v>
      </c>
      <c r="C122" s="17" t="s">
        <v>380</v>
      </c>
      <c r="D122" s="22" t="s">
        <v>381</v>
      </c>
      <c r="E122" s="20" t="str">
        <f t="shared" si="11"/>
        <v>SHALL</v>
      </c>
      <c r="F122" s="53"/>
      <c r="G122" s="54"/>
      <c r="H122" s="55"/>
      <c r="I122" s="5">
        <f t="shared" si="10"/>
        <v>0</v>
      </c>
      <c r="J122" s="5">
        <f>IFERROR(VLOOKUP($B122,Weightings!$A$2:$B$18,2,FALSE),"")</f>
        <v>3</v>
      </c>
      <c r="K122" s="5">
        <f t="shared" si="12"/>
        <v>0</v>
      </c>
      <c r="L122" s="5">
        <f t="shared" si="13"/>
        <v>15</v>
      </c>
    </row>
    <row r="123" spans="1:12" ht="45" x14ac:dyDescent="0.25">
      <c r="A123" s="51" t="s">
        <v>382</v>
      </c>
      <c r="B123" t="s">
        <v>352</v>
      </c>
      <c r="C123" s="17" t="s">
        <v>383</v>
      </c>
      <c r="D123" s="22" t="s">
        <v>384</v>
      </c>
      <c r="E123" s="20" t="str">
        <f t="shared" si="11"/>
        <v>SHALL</v>
      </c>
      <c r="F123" s="53"/>
      <c r="G123" s="54"/>
      <c r="H123" s="55"/>
      <c r="I123" s="5">
        <f t="shared" si="10"/>
        <v>0</v>
      </c>
      <c r="J123" s="5">
        <f>IFERROR(VLOOKUP($B123,Weightings!$A$2:$B$18,2,FALSE),"")</f>
        <v>3</v>
      </c>
      <c r="K123" s="5">
        <f t="shared" si="12"/>
        <v>0</v>
      </c>
      <c r="L123" s="5">
        <f t="shared" si="13"/>
        <v>15</v>
      </c>
    </row>
    <row r="124" spans="1:12" ht="22.5" customHeight="1" x14ac:dyDescent="0.25">
      <c r="A124" s="51" t="s">
        <v>385</v>
      </c>
      <c r="B124" t="s">
        <v>352</v>
      </c>
      <c r="C124" s="17" t="s">
        <v>386</v>
      </c>
      <c r="D124" s="22" t="s">
        <v>387</v>
      </c>
      <c r="E124" s="20" t="str">
        <f t="shared" si="11"/>
        <v>SHOULD</v>
      </c>
      <c r="F124" s="53"/>
      <c r="G124" s="54"/>
      <c r="H124" s="55"/>
      <c r="I124" s="5">
        <f t="shared" si="10"/>
        <v>0</v>
      </c>
      <c r="J124" s="5">
        <f>IFERROR(VLOOKUP($B124,Weightings!$A$2:$B$18,2,FALSE),"")</f>
        <v>3</v>
      </c>
      <c r="K124" s="5">
        <f t="shared" si="12"/>
        <v>0</v>
      </c>
      <c r="L124" s="5">
        <f t="shared" si="13"/>
        <v>9</v>
      </c>
    </row>
    <row r="125" spans="1:12" ht="45" x14ac:dyDescent="0.25">
      <c r="A125" s="51" t="s">
        <v>388</v>
      </c>
      <c r="B125" t="s">
        <v>389</v>
      </c>
      <c r="C125" s="17" t="s">
        <v>390</v>
      </c>
      <c r="D125" s="22" t="s">
        <v>391</v>
      </c>
      <c r="E125" s="20" t="str">
        <f t="shared" si="11"/>
        <v>SHOULD</v>
      </c>
      <c r="F125" s="53"/>
      <c r="G125" s="54"/>
      <c r="H125" s="55"/>
      <c r="I125" s="5">
        <f t="shared" si="10"/>
        <v>0</v>
      </c>
      <c r="J125" s="5">
        <f>IFERROR(VLOOKUP($B125,Weightings!$A$2:$B$18,2,FALSE),"")</f>
        <v>4</v>
      </c>
      <c r="K125" s="5">
        <f t="shared" si="12"/>
        <v>0</v>
      </c>
      <c r="L125" s="5">
        <f t="shared" si="13"/>
        <v>12</v>
      </c>
    </row>
    <row r="126" spans="1:12" ht="45" x14ac:dyDescent="0.25">
      <c r="A126" s="51" t="s">
        <v>392</v>
      </c>
      <c r="B126" t="s">
        <v>389</v>
      </c>
      <c r="C126" s="17" t="s">
        <v>168</v>
      </c>
      <c r="D126" s="22" t="s">
        <v>393</v>
      </c>
      <c r="E126" s="20" t="str">
        <f t="shared" si="11"/>
        <v>SHOULD</v>
      </c>
      <c r="F126" s="53"/>
      <c r="G126" s="54"/>
      <c r="H126" s="55"/>
      <c r="I126" s="5">
        <f t="shared" si="10"/>
        <v>0</v>
      </c>
      <c r="J126" s="5">
        <f>IFERROR(VLOOKUP($B126,Weightings!$A$2:$B$18,2,FALSE),"")</f>
        <v>4</v>
      </c>
      <c r="K126" s="5">
        <f t="shared" si="12"/>
        <v>0</v>
      </c>
      <c r="L126" s="5">
        <f t="shared" si="13"/>
        <v>12</v>
      </c>
    </row>
    <row r="127" spans="1:12" ht="45" x14ac:dyDescent="0.25">
      <c r="A127" s="51" t="s">
        <v>394</v>
      </c>
      <c r="B127" t="s">
        <v>389</v>
      </c>
      <c r="C127" s="17" t="s">
        <v>395</v>
      </c>
      <c r="D127" s="22" t="s">
        <v>396</v>
      </c>
      <c r="E127" s="20" t="str">
        <f t="shared" si="11"/>
        <v>SHALL</v>
      </c>
      <c r="F127" s="53"/>
      <c r="G127" s="54"/>
      <c r="H127" s="55"/>
      <c r="I127" s="5">
        <f t="shared" si="10"/>
        <v>0</v>
      </c>
      <c r="J127" s="5">
        <f>IFERROR(VLOOKUP($B127,Weightings!$A$2:$B$18,2,FALSE),"")</f>
        <v>4</v>
      </c>
      <c r="K127" s="5">
        <f t="shared" si="12"/>
        <v>0</v>
      </c>
      <c r="L127" s="5">
        <f t="shared" si="13"/>
        <v>20</v>
      </c>
    </row>
    <row r="128" spans="1:12" ht="52.5" customHeight="1" x14ac:dyDescent="0.25">
      <c r="A128" s="51" t="s">
        <v>397</v>
      </c>
      <c r="B128" t="s">
        <v>389</v>
      </c>
      <c r="C128" s="17" t="s">
        <v>398</v>
      </c>
      <c r="D128" s="22" t="s">
        <v>399</v>
      </c>
      <c r="E128" s="20" t="str">
        <f t="shared" si="11"/>
        <v>SHOULD</v>
      </c>
      <c r="F128" s="53"/>
      <c r="G128" s="54"/>
      <c r="H128" s="55"/>
      <c r="I128" s="5">
        <f t="shared" si="10"/>
        <v>0</v>
      </c>
      <c r="J128" s="5">
        <f>IFERROR(VLOOKUP($B128,Weightings!$A$2:$B$18,2,FALSE),"")</f>
        <v>4</v>
      </c>
      <c r="K128" s="5">
        <f t="shared" si="12"/>
        <v>0</v>
      </c>
      <c r="L128" s="5">
        <f t="shared" si="13"/>
        <v>12</v>
      </c>
    </row>
    <row r="129" spans="1:12" ht="45" x14ac:dyDescent="0.25">
      <c r="A129" s="51" t="s">
        <v>400</v>
      </c>
      <c r="B129" t="s">
        <v>401</v>
      </c>
      <c r="C129" s="17" t="s">
        <v>402</v>
      </c>
      <c r="D129" s="22" t="s">
        <v>403</v>
      </c>
      <c r="E129" s="20" t="str">
        <f t="shared" si="11"/>
        <v>SHALL</v>
      </c>
      <c r="F129" s="53"/>
      <c r="G129" s="54"/>
      <c r="H129" s="55"/>
      <c r="I129" s="5">
        <f t="shared" si="10"/>
        <v>0</v>
      </c>
      <c r="J129" s="5">
        <f>IFERROR(VLOOKUP($B129,Weightings!$A$2:$B$18,2,FALSE),"")</f>
        <v>3</v>
      </c>
      <c r="K129" s="5">
        <f t="shared" si="12"/>
        <v>0</v>
      </c>
      <c r="L129" s="5">
        <f t="shared" si="13"/>
        <v>15</v>
      </c>
    </row>
    <row r="130" spans="1:12" ht="45" x14ac:dyDescent="0.25">
      <c r="A130" s="51" t="s">
        <v>404</v>
      </c>
      <c r="B130" t="s">
        <v>401</v>
      </c>
      <c r="C130" s="17" t="s">
        <v>402</v>
      </c>
      <c r="D130" s="22" t="s">
        <v>405</v>
      </c>
      <c r="E130" s="20" t="str">
        <f t="shared" ref="E130:E161" si="14">IF(ISNUMBER(SEARCH("SHALL",UPPER($D130))),"SHALL",IF(ISNUMBER(SEARCH("SHOULD",UPPER($D130))),"SHOULD",IF(ISNUMBER(SEARCH("MAY",UPPER($D130))),"MAY","")))</f>
        <v>SHALL</v>
      </c>
      <c r="F130" s="53"/>
      <c r="G130" s="54"/>
      <c r="H130" s="55"/>
      <c r="I130" s="5">
        <f t="shared" si="10"/>
        <v>0</v>
      </c>
      <c r="J130" s="5">
        <f>IFERROR(VLOOKUP($B130,Weightings!$A$2:$B$18,2,FALSE),"")</f>
        <v>3</v>
      </c>
      <c r="K130" s="5">
        <f t="shared" si="12"/>
        <v>0</v>
      </c>
      <c r="L130" s="5">
        <f t="shared" si="13"/>
        <v>15</v>
      </c>
    </row>
    <row r="131" spans="1:12" ht="51" customHeight="1" x14ac:dyDescent="0.25">
      <c r="A131" s="51" t="s">
        <v>406</v>
      </c>
      <c r="B131" t="s">
        <v>401</v>
      </c>
      <c r="C131" s="17" t="s">
        <v>407</v>
      </c>
      <c r="D131" s="22" t="s">
        <v>408</v>
      </c>
      <c r="E131" s="20" t="str">
        <f t="shared" si="14"/>
        <v>SHALL</v>
      </c>
      <c r="F131" s="53"/>
      <c r="G131" s="54"/>
      <c r="H131" s="55"/>
      <c r="I131" s="5">
        <f t="shared" ref="I131:I181" si="15">IFERROR(IF($G131="Compliant",IF($E131="SHALL",5,IF($E131="SHOULD",3,IF($E131="MAY",1,0))),IF($G131="Roadmap",IF($H131="Within 6 months after contract commencement",IF($E131="SHALL",3,0),IF($H131="Within 12 months after contract commencement",IF($E131="SHALL",1,IF($E131="SHOULD",1,0)),0)),IF($G131="Non-compliant",IF($E131="SHALL",-5,0),0))),"")</f>
        <v>0</v>
      </c>
      <c r="J131" s="5">
        <f>IFERROR(VLOOKUP($B131,Weightings!$A$2:$B$18,2,FALSE),"")</f>
        <v>3</v>
      </c>
      <c r="K131" s="5">
        <f t="shared" si="12"/>
        <v>0</v>
      </c>
      <c r="L131" s="5">
        <f t="shared" si="13"/>
        <v>15</v>
      </c>
    </row>
    <row r="132" spans="1:12" ht="45" x14ac:dyDescent="0.25">
      <c r="A132" s="51" t="s">
        <v>409</v>
      </c>
      <c r="B132" t="s">
        <v>401</v>
      </c>
      <c r="C132" s="17" t="s">
        <v>410</v>
      </c>
      <c r="D132" s="22" t="s">
        <v>411</v>
      </c>
      <c r="E132" s="20" t="str">
        <f t="shared" si="14"/>
        <v>SHALL</v>
      </c>
      <c r="F132" s="53"/>
      <c r="G132" s="54"/>
      <c r="H132" s="55"/>
      <c r="I132" s="5">
        <f t="shared" si="15"/>
        <v>0</v>
      </c>
      <c r="J132" s="5">
        <f>IFERROR(VLOOKUP($B132,Weightings!$A$2:$B$18,2,FALSE),"")</f>
        <v>3</v>
      </c>
      <c r="K132" s="5">
        <f t="shared" si="12"/>
        <v>0</v>
      </c>
      <c r="L132" s="5">
        <f t="shared" si="13"/>
        <v>15</v>
      </c>
    </row>
    <row r="133" spans="1:12" ht="45" x14ac:dyDescent="0.25">
      <c r="A133" s="51" t="s">
        <v>412</v>
      </c>
      <c r="B133" t="s">
        <v>401</v>
      </c>
      <c r="C133" s="17" t="s">
        <v>413</v>
      </c>
      <c r="D133" s="22" t="s">
        <v>414</v>
      </c>
      <c r="E133" s="20" t="str">
        <f t="shared" si="14"/>
        <v>SHALL</v>
      </c>
      <c r="F133" s="53"/>
      <c r="G133" s="54"/>
      <c r="H133" s="55"/>
      <c r="I133" s="5">
        <f t="shared" si="15"/>
        <v>0</v>
      </c>
      <c r="J133" s="5">
        <f>IFERROR(VLOOKUP($B133,Weightings!$A$2:$B$18,2,FALSE),"")</f>
        <v>3</v>
      </c>
      <c r="K133" s="5">
        <f t="shared" si="12"/>
        <v>0</v>
      </c>
      <c r="L133" s="5">
        <f t="shared" si="13"/>
        <v>15</v>
      </c>
    </row>
    <row r="134" spans="1:12" ht="60" x14ac:dyDescent="0.25">
      <c r="A134" s="51" t="s">
        <v>415</v>
      </c>
      <c r="B134" t="s">
        <v>401</v>
      </c>
      <c r="C134" s="17" t="s">
        <v>416</v>
      </c>
      <c r="D134" s="22" t="s">
        <v>417</v>
      </c>
      <c r="E134" s="20" t="str">
        <f t="shared" si="14"/>
        <v>SHOULD</v>
      </c>
      <c r="F134" s="53"/>
      <c r="G134" s="54"/>
      <c r="H134" s="55"/>
      <c r="I134" s="5">
        <f t="shared" si="15"/>
        <v>0</v>
      </c>
      <c r="J134" s="5">
        <f>IFERROR(VLOOKUP($B134,Weightings!$A$2:$B$18,2,FALSE),"")</f>
        <v>3</v>
      </c>
      <c r="K134" s="5">
        <f t="shared" si="12"/>
        <v>0</v>
      </c>
      <c r="L134" s="5">
        <f t="shared" si="13"/>
        <v>9</v>
      </c>
    </row>
    <row r="135" spans="1:12" ht="60" x14ac:dyDescent="0.25">
      <c r="A135" s="51" t="s">
        <v>418</v>
      </c>
      <c r="B135" t="s">
        <v>401</v>
      </c>
      <c r="C135" s="17" t="s">
        <v>419</v>
      </c>
      <c r="D135" s="22" t="s">
        <v>420</v>
      </c>
      <c r="E135" s="20" t="str">
        <f t="shared" si="14"/>
        <v>SHOULD</v>
      </c>
      <c r="F135" s="53"/>
      <c r="G135" s="54"/>
      <c r="H135" s="55"/>
      <c r="I135" s="5">
        <f t="shared" si="15"/>
        <v>0</v>
      </c>
      <c r="J135" s="5">
        <f>IFERROR(VLOOKUP($B135,Weightings!$A$2:$B$18,2,FALSE),"")</f>
        <v>3</v>
      </c>
      <c r="K135" s="5">
        <f t="shared" si="12"/>
        <v>0</v>
      </c>
      <c r="L135" s="5">
        <f t="shared" si="13"/>
        <v>9</v>
      </c>
    </row>
    <row r="136" spans="1:12" ht="21" customHeight="1" x14ac:dyDescent="0.25">
      <c r="A136" s="51" t="s">
        <v>421</v>
      </c>
      <c r="B136" t="s">
        <v>401</v>
      </c>
      <c r="C136" s="17" t="s">
        <v>422</v>
      </c>
      <c r="D136" s="22" t="s">
        <v>423</v>
      </c>
      <c r="E136" s="20" t="str">
        <f t="shared" si="14"/>
        <v>SHOULD</v>
      </c>
      <c r="F136" s="53"/>
      <c r="G136" s="54"/>
      <c r="H136" s="55"/>
      <c r="I136" s="5">
        <f t="shared" si="15"/>
        <v>0</v>
      </c>
      <c r="J136" s="5">
        <f>IFERROR(VLOOKUP($B136,Weightings!$A$2:$B$18,2,FALSE),"")</f>
        <v>3</v>
      </c>
      <c r="K136" s="5">
        <f t="shared" si="12"/>
        <v>0</v>
      </c>
      <c r="L136" s="5">
        <f t="shared" si="13"/>
        <v>9</v>
      </c>
    </row>
    <row r="137" spans="1:12" ht="31.5" customHeight="1" x14ac:dyDescent="0.25">
      <c r="A137" s="51" t="s">
        <v>424</v>
      </c>
      <c r="B137" t="s">
        <v>425</v>
      </c>
      <c r="C137" s="17" t="s">
        <v>426</v>
      </c>
      <c r="D137" s="19" t="s">
        <v>427</v>
      </c>
      <c r="E137" s="20" t="str">
        <f t="shared" si="14"/>
        <v>SHALL</v>
      </c>
      <c r="F137" s="53"/>
      <c r="G137" s="54"/>
      <c r="H137" s="55"/>
      <c r="I137" s="5">
        <f t="shared" si="15"/>
        <v>0</v>
      </c>
      <c r="J137" s="5">
        <f>IFERROR(VLOOKUP($B137,Weightings!$A$2:$B$18,2,FALSE),"")</f>
        <v>10</v>
      </c>
      <c r="K137" s="5">
        <f t="shared" si="12"/>
        <v>0</v>
      </c>
      <c r="L137" s="5">
        <f t="shared" si="13"/>
        <v>50</v>
      </c>
    </row>
    <row r="138" spans="1:12" ht="35.25" customHeight="1" x14ac:dyDescent="0.25">
      <c r="A138" s="51" t="s">
        <v>428</v>
      </c>
      <c r="B138" t="s">
        <v>425</v>
      </c>
      <c r="C138" s="17" t="s">
        <v>426</v>
      </c>
      <c r="D138" s="19" t="s">
        <v>429</v>
      </c>
      <c r="E138" s="20" t="str">
        <f t="shared" si="14"/>
        <v>SHALL</v>
      </c>
      <c r="F138" s="53"/>
      <c r="G138" s="54"/>
      <c r="H138" s="55"/>
      <c r="I138" s="5">
        <f t="shared" si="15"/>
        <v>0</v>
      </c>
      <c r="J138" s="5">
        <f>IFERROR(VLOOKUP($B138,Weightings!$A$2:$B$18,2,FALSE),"")</f>
        <v>10</v>
      </c>
      <c r="K138" s="5">
        <f t="shared" si="12"/>
        <v>0</v>
      </c>
      <c r="L138" s="5">
        <f t="shared" si="13"/>
        <v>50</v>
      </c>
    </row>
    <row r="139" spans="1:12" ht="35.25" customHeight="1" x14ac:dyDescent="0.25">
      <c r="A139" s="51" t="s">
        <v>430</v>
      </c>
      <c r="B139" t="s">
        <v>425</v>
      </c>
      <c r="C139" s="17" t="s">
        <v>426</v>
      </c>
      <c r="D139" s="19" t="s">
        <v>431</v>
      </c>
      <c r="E139" s="20" t="str">
        <f t="shared" si="14"/>
        <v>SHALL</v>
      </c>
      <c r="F139" s="53"/>
      <c r="G139" s="54"/>
      <c r="H139" s="55"/>
      <c r="I139" s="5">
        <f t="shared" si="15"/>
        <v>0</v>
      </c>
      <c r="J139" s="5">
        <f>IFERROR(VLOOKUP($B139,Weightings!$A$2:$B$18,2,FALSE),"")</f>
        <v>10</v>
      </c>
      <c r="K139" s="5">
        <f t="shared" si="12"/>
        <v>0</v>
      </c>
      <c r="L139" s="5">
        <f t="shared" si="13"/>
        <v>50</v>
      </c>
    </row>
    <row r="140" spans="1:12" ht="30.75" customHeight="1" x14ac:dyDescent="0.25">
      <c r="A140" s="51" t="s">
        <v>432</v>
      </c>
      <c r="B140" t="s">
        <v>425</v>
      </c>
      <c r="C140" s="17" t="s">
        <v>426</v>
      </c>
      <c r="D140" s="19" t="s">
        <v>433</v>
      </c>
      <c r="E140" s="20" t="str">
        <f t="shared" si="14"/>
        <v>SHALL</v>
      </c>
      <c r="F140" s="53"/>
      <c r="G140" s="54"/>
      <c r="H140" s="55"/>
      <c r="I140" s="5">
        <f t="shared" si="15"/>
        <v>0</v>
      </c>
      <c r="J140" s="5">
        <f>IFERROR(VLOOKUP($B140,Weightings!$A$2:$B$18,2,FALSE),"")</f>
        <v>10</v>
      </c>
      <c r="K140" s="5">
        <f t="shared" si="12"/>
        <v>0</v>
      </c>
      <c r="L140" s="5">
        <f t="shared" si="13"/>
        <v>50</v>
      </c>
    </row>
    <row r="141" spans="1:12" ht="33.75" customHeight="1" x14ac:dyDescent="0.25">
      <c r="A141" s="51" t="s">
        <v>434</v>
      </c>
      <c r="B141" t="s">
        <v>425</v>
      </c>
      <c r="C141" s="17" t="s">
        <v>426</v>
      </c>
      <c r="D141" s="19" t="s">
        <v>435</v>
      </c>
      <c r="E141" s="20" t="str">
        <f t="shared" si="14"/>
        <v>SHALL</v>
      </c>
      <c r="F141" s="53"/>
      <c r="G141" s="54"/>
      <c r="H141" s="55"/>
      <c r="I141" s="5">
        <f t="shared" si="15"/>
        <v>0</v>
      </c>
      <c r="J141" s="5">
        <f>IFERROR(VLOOKUP($B141,Weightings!$A$2:$B$18,2,FALSE),"")</f>
        <v>10</v>
      </c>
      <c r="K141" s="5">
        <f t="shared" si="12"/>
        <v>0</v>
      </c>
      <c r="L141" s="5">
        <f t="shared" si="13"/>
        <v>50</v>
      </c>
    </row>
    <row r="142" spans="1:12" ht="36.75" customHeight="1" x14ac:dyDescent="0.25">
      <c r="A142" s="51" t="s">
        <v>436</v>
      </c>
      <c r="B142" t="s">
        <v>425</v>
      </c>
      <c r="C142" s="17" t="s">
        <v>426</v>
      </c>
      <c r="D142" s="19" t="s">
        <v>437</v>
      </c>
      <c r="E142" s="20" t="str">
        <f t="shared" si="14"/>
        <v>SHALL</v>
      </c>
      <c r="F142" s="53"/>
      <c r="G142" s="54"/>
      <c r="H142" s="55"/>
      <c r="I142" s="5">
        <f t="shared" si="15"/>
        <v>0</v>
      </c>
      <c r="J142" s="5">
        <f>IFERROR(VLOOKUP($B142,Weightings!$A$2:$B$18,2,FALSE),"")</f>
        <v>10</v>
      </c>
      <c r="K142" s="5">
        <f t="shared" si="12"/>
        <v>0</v>
      </c>
      <c r="L142" s="5">
        <f t="shared" si="13"/>
        <v>50</v>
      </c>
    </row>
    <row r="143" spans="1:12" ht="48.75" customHeight="1" x14ac:dyDescent="0.25">
      <c r="A143" s="51" t="s">
        <v>438</v>
      </c>
      <c r="B143" t="s">
        <v>425</v>
      </c>
      <c r="C143" s="17" t="s">
        <v>426</v>
      </c>
      <c r="D143" s="19" t="s">
        <v>439</v>
      </c>
      <c r="E143" s="20" t="str">
        <f t="shared" si="14"/>
        <v>SHALL</v>
      </c>
      <c r="F143" s="53"/>
      <c r="G143" s="54"/>
      <c r="H143" s="55"/>
      <c r="I143" s="5">
        <f t="shared" si="15"/>
        <v>0</v>
      </c>
      <c r="J143" s="5">
        <f>IFERROR(VLOOKUP($B143,Weightings!$A$2:$B$18,2,FALSE),"")</f>
        <v>10</v>
      </c>
      <c r="K143" s="5">
        <f t="shared" si="12"/>
        <v>0</v>
      </c>
      <c r="L143" s="5">
        <f t="shared" si="13"/>
        <v>50</v>
      </c>
    </row>
    <row r="144" spans="1:12" ht="30" x14ac:dyDescent="0.25">
      <c r="A144" s="51" t="s">
        <v>440</v>
      </c>
      <c r="B144" t="s">
        <v>425</v>
      </c>
      <c r="C144" s="17" t="s">
        <v>426</v>
      </c>
      <c r="D144" s="19" t="s">
        <v>441</v>
      </c>
      <c r="E144" s="20" t="str">
        <f t="shared" si="14"/>
        <v>SHALL</v>
      </c>
      <c r="F144" s="53"/>
      <c r="G144" s="54"/>
      <c r="H144" s="55"/>
      <c r="I144" s="5">
        <f t="shared" si="15"/>
        <v>0</v>
      </c>
      <c r="J144" s="5">
        <f>IFERROR(VLOOKUP($B144,Weightings!$A$2:$B$18,2,FALSE),"")</f>
        <v>10</v>
      </c>
      <c r="K144" s="5">
        <f t="shared" si="12"/>
        <v>0</v>
      </c>
      <c r="L144" s="5">
        <f t="shared" si="13"/>
        <v>50</v>
      </c>
    </row>
    <row r="145" spans="1:12" ht="30" x14ac:dyDescent="0.25">
      <c r="A145" s="51" t="s">
        <v>442</v>
      </c>
      <c r="B145" t="s">
        <v>425</v>
      </c>
      <c r="C145" s="17" t="s">
        <v>426</v>
      </c>
      <c r="D145" s="17" t="s">
        <v>443</v>
      </c>
      <c r="E145" s="20" t="str">
        <f t="shared" si="14"/>
        <v>SHALL</v>
      </c>
      <c r="F145" s="53"/>
      <c r="G145" s="54"/>
      <c r="H145" s="55"/>
      <c r="I145" s="5">
        <f t="shared" si="15"/>
        <v>0</v>
      </c>
      <c r="J145" s="5">
        <f>IFERROR(VLOOKUP($B145,Weightings!$A$2:$B$18,2,FALSE),"")</f>
        <v>10</v>
      </c>
      <c r="K145" s="5">
        <f t="shared" si="12"/>
        <v>0</v>
      </c>
      <c r="L145" s="5">
        <f t="shared" si="13"/>
        <v>50</v>
      </c>
    </row>
    <row r="146" spans="1:12" ht="33" customHeight="1" x14ac:dyDescent="0.25">
      <c r="A146" s="51" t="s">
        <v>444</v>
      </c>
      <c r="B146" t="s">
        <v>445</v>
      </c>
      <c r="C146" s="17" t="s">
        <v>446</v>
      </c>
      <c r="D146" s="19" t="s">
        <v>447</v>
      </c>
      <c r="E146" s="20" t="str">
        <f t="shared" si="14"/>
        <v>SHALL</v>
      </c>
      <c r="F146" s="53"/>
      <c r="G146" s="54"/>
      <c r="H146" s="55"/>
      <c r="I146" s="5">
        <f t="shared" si="15"/>
        <v>0</v>
      </c>
      <c r="J146" s="5">
        <f>IFERROR(VLOOKUP($B146,Weightings!$A$2:$B$18,2,FALSE),"")</f>
        <v>10</v>
      </c>
      <c r="K146" s="5">
        <f t="shared" si="12"/>
        <v>0</v>
      </c>
      <c r="L146" s="5">
        <f t="shared" si="13"/>
        <v>50</v>
      </c>
    </row>
    <row r="147" spans="1:12" ht="82.5" customHeight="1" x14ac:dyDescent="0.25">
      <c r="A147" s="51" t="s">
        <v>448</v>
      </c>
      <c r="B147" t="s">
        <v>445</v>
      </c>
      <c r="C147" s="17" t="s">
        <v>446</v>
      </c>
      <c r="D147" s="24" t="s">
        <v>449</v>
      </c>
      <c r="E147" s="20" t="str">
        <f t="shared" si="14"/>
        <v>SHALL</v>
      </c>
      <c r="F147" s="53"/>
      <c r="G147" s="54"/>
      <c r="H147" s="55"/>
      <c r="I147" s="5">
        <f t="shared" si="15"/>
        <v>0</v>
      </c>
      <c r="J147" s="5">
        <f>IFERROR(VLOOKUP($B147,Weightings!$A$2:$B$18,2,FALSE),"")</f>
        <v>10</v>
      </c>
      <c r="K147" s="5">
        <f t="shared" si="12"/>
        <v>0</v>
      </c>
      <c r="L147" s="5">
        <f t="shared" si="13"/>
        <v>50</v>
      </c>
    </row>
    <row r="148" spans="1:12" ht="32.25" customHeight="1" x14ac:dyDescent="0.25">
      <c r="A148" s="51" t="s">
        <v>450</v>
      </c>
      <c r="B148" t="s">
        <v>445</v>
      </c>
      <c r="C148" s="17" t="s">
        <v>446</v>
      </c>
      <c r="D148" s="19" t="s">
        <v>451</v>
      </c>
      <c r="E148" s="20" t="str">
        <f t="shared" si="14"/>
        <v>SHALL</v>
      </c>
      <c r="F148" s="53"/>
      <c r="G148" s="54"/>
      <c r="H148" s="55"/>
      <c r="I148" s="5">
        <f t="shared" si="15"/>
        <v>0</v>
      </c>
      <c r="J148" s="5">
        <f>IFERROR(VLOOKUP($B148,Weightings!$A$2:$B$18,2,FALSE),"")</f>
        <v>10</v>
      </c>
      <c r="K148" s="5">
        <f t="shared" si="12"/>
        <v>0</v>
      </c>
      <c r="L148" s="5">
        <f t="shared" si="13"/>
        <v>50</v>
      </c>
    </row>
    <row r="149" spans="1:12" ht="45" x14ac:dyDescent="0.25">
      <c r="A149" s="51" t="s">
        <v>452</v>
      </c>
      <c r="B149" t="s">
        <v>445</v>
      </c>
      <c r="C149" s="17" t="s">
        <v>446</v>
      </c>
      <c r="D149" s="17" t="s">
        <v>453</v>
      </c>
      <c r="E149" s="20" t="str">
        <f t="shared" si="14"/>
        <v>SHALL</v>
      </c>
      <c r="F149" s="53"/>
      <c r="G149" s="54"/>
      <c r="H149" s="55"/>
      <c r="I149" s="5">
        <f t="shared" si="15"/>
        <v>0</v>
      </c>
      <c r="J149" s="5">
        <f>IFERROR(VLOOKUP($B149,Weightings!$A$2:$B$18,2,FALSE),"")</f>
        <v>10</v>
      </c>
      <c r="K149" s="5">
        <f t="shared" si="12"/>
        <v>0</v>
      </c>
      <c r="L149" s="5">
        <f t="shared" si="13"/>
        <v>50</v>
      </c>
    </row>
    <row r="150" spans="1:12" x14ac:dyDescent="0.25">
      <c r="A150" s="51" t="s">
        <v>454</v>
      </c>
      <c r="B150" t="s">
        <v>445</v>
      </c>
      <c r="C150" s="17" t="s">
        <v>446</v>
      </c>
      <c r="D150" s="19" t="s">
        <v>455</v>
      </c>
      <c r="E150" s="20" t="str">
        <f t="shared" si="14"/>
        <v>SHALL</v>
      </c>
      <c r="F150" s="53"/>
      <c r="G150" s="54"/>
      <c r="H150" s="55"/>
      <c r="I150" s="5">
        <f t="shared" si="15"/>
        <v>0</v>
      </c>
      <c r="J150" s="5">
        <f>IFERROR(VLOOKUP($B150,Weightings!$A$2:$B$18,2,FALSE),"")</f>
        <v>10</v>
      </c>
      <c r="K150" s="5">
        <f t="shared" si="12"/>
        <v>0</v>
      </c>
      <c r="L150" s="5">
        <f t="shared" si="13"/>
        <v>50</v>
      </c>
    </row>
    <row r="151" spans="1:12" ht="30" x14ac:dyDescent="0.25">
      <c r="A151" s="51" t="s">
        <v>456</v>
      </c>
      <c r="B151" t="s">
        <v>445</v>
      </c>
      <c r="C151" s="17" t="s">
        <v>446</v>
      </c>
      <c r="D151" s="17" t="s">
        <v>457</v>
      </c>
      <c r="E151" s="20" t="str">
        <f t="shared" si="14"/>
        <v>SHALL</v>
      </c>
      <c r="F151" s="53"/>
      <c r="G151" s="54"/>
      <c r="H151" s="55"/>
      <c r="I151" s="5">
        <f t="shared" si="15"/>
        <v>0</v>
      </c>
      <c r="J151" s="5">
        <f>IFERROR(VLOOKUP($B151,Weightings!$A$2:$B$18,2,FALSE),"")</f>
        <v>10</v>
      </c>
      <c r="K151" s="5">
        <f t="shared" si="12"/>
        <v>0</v>
      </c>
      <c r="L151" s="5">
        <f t="shared" si="13"/>
        <v>50</v>
      </c>
    </row>
    <row r="152" spans="1:12" ht="45" x14ac:dyDescent="0.25">
      <c r="A152" s="51" t="s">
        <v>458</v>
      </c>
      <c r="B152" t="s">
        <v>445</v>
      </c>
      <c r="C152" s="17" t="s">
        <v>446</v>
      </c>
      <c r="D152" s="19" t="s">
        <v>459</v>
      </c>
      <c r="E152" s="20" t="str">
        <f t="shared" si="14"/>
        <v>SHALL</v>
      </c>
      <c r="F152" s="53"/>
      <c r="G152" s="54"/>
      <c r="H152" s="55"/>
      <c r="I152" s="5">
        <f t="shared" si="15"/>
        <v>0</v>
      </c>
      <c r="J152" s="5">
        <f>IFERROR(VLOOKUP($B152,Weightings!$A$2:$B$18,2,FALSE),"")</f>
        <v>10</v>
      </c>
      <c r="K152" s="5">
        <f t="shared" si="12"/>
        <v>0</v>
      </c>
      <c r="L152" s="5">
        <f t="shared" si="13"/>
        <v>50</v>
      </c>
    </row>
    <row r="153" spans="1:12" ht="35.25" customHeight="1" x14ac:dyDescent="0.25">
      <c r="A153" s="51" t="s">
        <v>460</v>
      </c>
      <c r="B153" t="s">
        <v>445</v>
      </c>
      <c r="C153" s="17" t="s">
        <v>446</v>
      </c>
      <c r="D153" s="19" t="s">
        <v>461</v>
      </c>
      <c r="E153" s="20" t="str">
        <f t="shared" si="14"/>
        <v>SHOULD</v>
      </c>
      <c r="F153" s="53"/>
      <c r="G153" s="54"/>
      <c r="H153" s="55"/>
      <c r="I153" s="5">
        <f t="shared" si="15"/>
        <v>0</v>
      </c>
      <c r="J153" s="5">
        <f>IFERROR(VLOOKUP($B153,Weightings!$A$2:$B$18,2,FALSE),"")</f>
        <v>10</v>
      </c>
      <c r="K153" s="5">
        <f t="shared" si="12"/>
        <v>0</v>
      </c>
      <c r="L153" s="5">
        <f t="shared" si="13"/>
        <v>30</v>
      </c>
    </row>
    <row r="154" spans="1:12" ht="33.75" customHeight="1" x14ac:dyDescent="0.25">
      <c r="A154" s="51" t="s">
        <v>462</v>
      </c>
      <c r="B154" t="s">
        <v>445</v>
      </c>
      <c r="C154" s="17" t="s">
        <v>446</v>
      </c>
      <c r="D154" s="19" t="s">
        <v>463</v>
      </c>
      <c r="E154" s="20" t="str">
        <f t="shared" si="14"/>
        <v>SHALL</v>
      </c>
      <c r="F154" s="53"/>
      <c r="G154" s="54"/>
      <c r="H154" s="55"/>
      <c r="I154" s="5">
        <f t="shared" si="15"/>
        <v>0</v>
      </c>
      <c r="J154" s="5">
        <f>IFERROR(VLOOKUP($B154,Weightings!$A$2:$B$18,2,FALSE),"")</f>
        <v>10</v>
      </c>
      <c r="K154" s="5">
        <f t="shared" si="12"/>
        <v>0</v>
      </c>
      <c r="L154" s="5">
        <f t="shared" si="13"/>
        <v>50</v>
      </c>
    </row>
    <row r="155" spans="1:12" ht="36" customHeight="1" x14ac:dyDescent="0.25">
      <c r="A155" s="51" t="s">
        <v>464</v>
      </c>
      <c r="B155" t="s">
        <v>445</v>
      </c>
      <c r="C155" s="17" t="s">
        <v>446</v>
      </c>
      <c r="D155" s="19" t="s">
        <v>465</v>
      </c>
      <c r="E155" s="20" t="str">
        <f t="shared" si="14"/>
        <v>SHALL</v>
      </c>
      <c r="F155" s="53"/>
      <c r="G155" s="54"/>
      <c r="H155" s="55"/>
      <c r="I155" s="5">
        <f t="shared" si="15"/>
        <v>0</v>
      </c>
      <c r="J155" s="5">
        <f>IFERROR(VLOOKUP($B155,Weightings!$A$2:$B$18,2,FALSE),"")</f>
        <v>10</v>
      </c>
      <c r="K155" s="5">
        <f t="shared" si="12"/>
        <v>0</v>
      </c>
      <c r="L155" s="5">
        <f t="shared" si="13"/>
        <v>50</v>
      </c>
    </row>
    <row r="156" spans="1:12" ht="34.5" customHeight="1" x14ac:dyDescent="0.25">
      <c r="A156" s="51" t="s">
        <v>466</v>
      </c>
      <c r="B156" t="s">
        <v>445</v>
      </c>
      <c r="C156" s="17" t="s">
        <v>446</v>
      </c>
      <c r="D156" s="19" t="s">
        <v>467</v>
      </c>
      <c r="E156" s="20" t="str">
        <f t="shared" si="14"/>
        <v>SHALL</v>
      </c>
      <c r="F156" s="53"/>
      <c r="G156" s="54"/>
      <c r="H156" s="55"/>
      <c r="I156" s="5">
        <f t="shared" si="15"/>
        <v>0</v>
      </c>
      <c r="J156" s="5">
        <f>IFERROR(VLOOKUP($B156,Weightings!$A$2:$B$18,2,FALSE),"")</f>
        <v>10</v>
      </c>
      <c r="K156" s="5">
        <f t="shared" si="12"/>
        <v>0</v>
      </c>
      <c r="L156" s="5">
        <f t="shared" si="13"/>
        <v>50</v>
      </c>
    </row>
    <row r="157" spans="1:12" ht="45" x14ac:dyDescent="0.25">
      <c r="A157" s="51" t="s">
        <v>468</v>
      </c>
      <c r="B157" t="s">
        <v>445</v>
      </c>
      <c r="C157" s="17" t="s">
        <v>446</v>
      </c>
      <c r="D157" s="19" t="s">
        <v>469</v>
      </c>
      <c r="E157" s="20" t="str">
        <f t="shared" si="14"/>
        <v>SHALL</v>
      </c>
      <c r="F157" s="53"/>
      <c r="G157" s="54"/>
      <c r="H157" s="55"/>
      <c r="I157" s="5">
        <f t="shared" si="15"/>
        <v>0</v>
      </c>
      <c r="J157" s="5">
        <f>IFERROR(VLOOKUP($B157,Weightings!$A$2:$B$18,2,FALSE),"")</f>
        <v>10</v>
      </c>
      <c r="K157" s="5">
        <f t="shared" si="12"/>
        <v>0</v>
      </c>
      <c r="L157" s="5">
        <f t="shared" si="13"/>
        <v>50</v>
      </c>
    </row>
    <row r="158" spans="1:12" ht="61.5" customHeight="1" x14ac:dyDescent="0.25">
      <c r="A158" s="51" t="s">
        <v>470</v>
      </c>
      <c r="B158" t="s">
        <v>471</v>
      </c>
      <c r="C158" s="17" t="s">
        <v>472</v>
      </c>
      <c r="D158" s="22" t="s">
        <v>473</v>
      </c>
      <c r="E158" s="20" t="str">
        <f t="shared" si="14"/>
        <v>SHALL</v>
      </c>
      <c r="F158" s="53"/>
      <c r="G158" s="54"/>
      <c r="H158" s="55"/>
      <c r="I158" s="5">
        <f t="shared" si="15"/>
        <v>0</v>
      </c>
      <c r="J158" s="5">
        <f>IFERROR(VLOOKUP($B158,Weightings!$A$2:$B$18,2,FALSE),"")</f>
        <v>7</v>
      </c>
      <c r="K158" s="5">
        <f t="shared" si="12"/>
        <v>0</v>
      </c>
      <c r="L158" s="5">
        <f t="shared" si="13"/>
        <v>35</v>
      </c>
    </row>
    <row r="159" spans="1:12" ht="30" x14ac:dyDescent="0.25">
      <c r="A159" s="51" t="s">
        <v>474</v>
      </c>
      <c r="B159" t="s">
        <v>471</v>
      </c>
      <c r="C159" s="17" t="s">
        <v>475</v>
      </c>
      <c r="D159" s="17" t="s">
        <v>476</v>
      </c>
      <c r="E159" s="20" t="str">
        <f t="shared" si="14"/>
        <v>SHALL</v>
      </c>
      <c r="F159" s="53"/>
      <c r="G159" s="54"/>
      <c r="H159" s="55"/>
      <c r="I159" s="5">
        <f t="shared" si="15"/>
        <v>0</v>
      </c>
      <c r="J159" s="5">
        <f>IFERROR(VLOOKUP($B159,Weightings!$A$2:$B$18,2,FALSE),"")</f>
        <v>7</v>
      </c>
      <c r="K159" s="5">
        <f t="shared" si="12"/>
        <v>0</v>
      </c>
      <c r="L159" s="5">
        <f t="shared" si="13"/>
        <v>35</v>
      </c>
    </row>
    <row r="160" spans="1:12" ht="22.5" customHeight="1" x14ac:dyDescent="0.25">
      <c r="A160" s="51" t="s">
        <v>477</v>
      </c>
      <c r="B160" t="s">
        <v>471</v>
      </c>
      <c r="C160" s="17" t="s">
        <v>475</v>
      </c>
      <c r="D160" s="17" t="s">
        <v>478</v>
      </c>
      <c r="E160" s="20" t="str">
        <f t="shared" si="14"/>
        <v>SHALL</v>
      </c>
      <c r="F160" s="53"/>
      <c r="G160" s="54"/>
      <c r="H160" s="55"/>
      <c r="I160" s="5">
        <f t="shared" si="15"/>
        <v>0</v>
      </c>
      <c r="J160" s="5">
        <f>IFERROR(VLOOKUP($B160,Weightings!$A$2:$B$18,2,FALSE),"")</f>
        <v>7</v>
      </c>
      <c r="K160" s="5">
        <f t="shared" si="12"/>
        <v>0</v>
      </c>
      <c r="L160" s="5">
        <f t="shared" si="13"/>
        <v>35</v>
      </c>
    </row>
    <row r="161" spans="1:12" ht="30" x14ac:dyDescent="0.25">
      <c r="A161" s="51" t="s">
        <v>479</v>
      </c>
      <c r="B161" t="s">
        <v>471</v>
      </c>
      <c r="C161" s="17" t="s">
        <v>475</v>
      </c>
      <c r="D161" s="17" t="s">
        <v>480</v>
      </c>
      <c r="E161" s="20" t="str">
        <f t="shared" si="14"/>
        <v>SHALL</v>
      </c>
      <c r="F161" s="53"/>
      <c r="G161" s="54"/>
      <c r="H161" s="55"/>
      <c r="I161" s="5">
        <f t="shared" si="15"/>
        <v>0</v>
      </c>
      <c r="J161" s="5">
        <f>IFERROR(VLOOKUP($B161,Weightings!$A$2:$B$18,2,FALSE),"")</f>
        <v>7</v>
      </c>
      <c r="K161" s="5">
        <f t="shared" si="12"/>
        <v>0</v>
      </c>
      <c r="L161" s="5">
        <f t="shared" si="13"/>
        <v>35</v>
      </c>
    </row>
    <row r="162" spans="1:12" x14ac:dyDescent="0.25">
      <c r="A162" s="51" t="s">
        <v>481</v>
      </c>
      <c r="B162" t="s">
        <v>471</v>
      </c>
      <c r="C162" s="17" t="s">
        <v>475</v>
      </c>
      <c r="D162" s="17" t="s">
        <v>482</v>
      </c>
      <c r="E162" s="20" t="str">
        <f t="shared" ref="E162:E181" si="16">IF(ISNUMBER(SEARCH("SHALL",UPPER($D162))),"SHALL",IF(ISNUMBER(SEARCH("SHOULD",UPPER($D162))),"SHOULD",IF(ISNUMBER(SEARCH("MAY",UPPER($D162))),"MAY","")))</f>
        <v>SHALL</v>
      </c>
      <c r="F162" s="53"/>
      <c r="G162" s="54"/>
      <c r="H162" s="55"/>
      <c r="I162" s="5">
        <f t="shared" si="15"/>
        <v>0</v>
      </c>
      <c r="J162" s="5">
        <f>IFERROR(VLOOKUP($B162,Weightings!$A$2:$B$18,2,FALSE),"")</f>
        <v>7</v>
      </c>
      <c r="K162" s="5">
        <f t="shared" ref="K162:K181" si="17">IFERROR($J162*$I162,"")</f>
        <v>0</v>
      </c>
      <c r="L162" s="5">
        <f t="shared" ref="L162:L181" si="18">IFERROR($J162*IF($E162="SHALL",5,IF($E162="SHOULD",3,IF($E162="MAY",1,0))),"")</f>
        <v>35</v>
      </c>
    </row>
    <row r="163" spans="1:12" ht="30" x14ac:dyDescent="0.25">
      <c r="A163" s="51" t="s">
        <v>483</v>
      </c>
      <c r="B163" t="s">
        <v>471</v>
      </c>
      <c r="C163" s="17" t="s">
        <v>475</v>
      </c>
      <c r="D163" s="17" t="s">
        <v>484</v>
      </c>
      <c r="E163" s="20" t="str">
        <f t="shared" si="16"/>
        <v>SHALL</v>
      </c>
      <c r="F163" s="53"/>
      <c r="G163" s="54"/>
      <c r="H163" s="55"/>
      <c r="I163" s="5">
        <f t="shared" si="15"/>
        <v>0</v>
      </c>
      <c r="J163" s="5">
        <f>IFERROR(VLOOKUP($B163,Weightings!$A$2:$B$18,2,FALSE),"")</f>
        <v>7</v>
      </c>
      <c r="K163" s="5">
        <f t="shared" si="17"/>
        <v>0</v>
      </c>
      <c r="L163" s="5">
        <f t="shared" si="18"/>
        <v>35</v>
      </c>
    </row>
    <row r="164" spans="1:12" ht="30" x14ac:dyDescent="0.25">
      <c r="A164" s="51" t="s">
        <v>485</v>
      </c>
      <c r="B164" t="s">
        <v>471</v>
      </c>
      <c r="C164" s="17" t="s">
        <v>475</v>
      </c>
      <c r="D164" s="17" t="s">
        <v>486</v>
      </c>
      <c r="E164" s="20" t="str">
        <f t="shared" si="16"/>
        <v>SHALL</v>
      </c>
      <c r="F164" s="53"/>
      <c r="G164" s="54"/>
      <c r="H164" s="55"/>
      <c r="I164" s="5">
        <f t="shared" si="15"/>
        <v>0</v>
      </c>
      <c r="J164" s="5">
        <f>IFERROR(VLOOKUP($B164,Weightings!$A$2:$B$18,2,FALSE),"")</f>
        <v>7</v>
      </c>
      <c r="K164" s="5">
        <f t="shared" si="17"/>
        <v>0</v>
      </c>
      <c r="L164" s="5">
        <f t="shared" si="18"/>
        <v>35</v>
      </c>
    </row>
    <row r="165" spans="1:12" ht="30" x14ac:dyDescent="0.25">
      <c r="A165" s="51" t="s">
        <v>487</v>
      </c>
      <c r="B165" t="s">
        <v>471</v>
      </c>
      <c r="C165" s="17" t="s">
        <v>475</v>
      </c>
      <c r="D165" s="17" t="s">
        <v>488</v>
      </c>
      <c r="E165" s="20" t="str">
        <f t="shared" si="16"/>
        <v>SHALL</v>
      </c>
      <c r="F165" s="53"/>
      <c r="G165" s="54"/>
      <c r="H165" s="55"/>
      <c r="I165" s="5">
        <f t="shared" si="15"/>
        <v>0</v>
      </c>
      <c r="J165" s="5">
        <f>IFERROR(VLOOKUP($B165,Weightings!$A$2:$B$18,2,FALSE),"")</f>
        <v>7</v>
      </c>
      <c r="K165" s="5">
        <f t="shared" si="17"/>
        <v>0</v>
      </c>
      <c r="L165" s="5">
        <f t="shared" si="18"/>
        <v>35</v>
      </c>
    </row>
    <row r="166" spans="1:12" ht="30" x14ac:dyDescent="0.25">
      <c r="A166" s="51" t="s">
        <v>489</v>
      </c>
      <c r="B166" t="s">
        <v>471</v>
      </c>
      <c r="C166" s="17" t="s">
        <v>475</v>
      </c>
      <c r="D166" s="17" t="s">
        <v>490</v>
      </c>
      <c r="E166" s="20" t="str">
        <f t="shared" si="16"/>
        <v>SHALL</v>
      </c>
      <c r="F166" s="53"/>
      <c r="G166" s="54"/>
      <c r="H166" s="55"/>
      <c r="I166" s="5">
        <f t="shared" si="15"/>
        <v>0</v>
      </c>
      <c r="J166" s="5">
        <f>IFERROR(VLOOKUP($B166,Weightings!$A$2:$B$18,2,FALSE),"")</f>
        <v>7</v>
      </c>
      <c r="K166" s="5">
        <f t="shared" si="17"/>
        <v>0</v>
      </c>
      <c r="L166" s="5">
        <f t="shared" si="18"/>
        <v>35</v>
      </c>
    </row>
    <row r="167" spans="1:12" ht="30" x14ac:dyDescent="0.25">
      <c r="A167" s="51" t="s">
        <v>491</v>
      </c>
      <c r="B167" t="s">
        <v>471</v>
      </c>
      <c r="C167" s="17" t="s">
        <v>475</v>
      </c>
      <c r="D167" s="17" t="s">
        <v>492</v>
      </c>
      <c r="E167" s="20" t="str">
        <f t="shared" si="16"/>
        <v>SHALL</v>
      </c>
      <c r="F167" s="53"/>
      <c r="G167" s="54"/>
      <c r="H167" s="55"/>
      <c r="I167" s="5">
        <f t="shared" si="15"/>
        <v>0</v>
      </c>
      <c r="J167" s="5">
        <f>IFERROR(VLOOKUP($B167,Weightings!$A$2:$B$18,2,FALSE),"")</f>
        <v>7</v>
      </c>
      <c r="K167" s="5">
        <f t="shared" si="17"/>
        <v>0</v>
      </c>
      <c r="L167" s="5">
        <f t="shared" si="18"/>
        <v>35</v>
      </c>
    </row>
    <row r="168" spans="1:12" ht="75" x14ac:dyDescent="0.25">
      <c r="A168" s="51" t="s">
        <v>493</v>
      </c>
      <c r="B168" t="s">
        <v>471</v>
      </c>
      <c r="C168" s="17" t="s">
        <v>475</v>
      </c>
      <c r="D168" s="17" t="s">
        <v>494</v>
      </c>
      <c r="E168" s="20" t="str">
        <f t="shared" si="16"/>
        <v>SHALL</v>
      </c>
      <c r="F168" s="53"/>
      <c r="G168" s="54"/>
      <c r="H168" s="55"/>
      <c r="I168" s="5">
        <f t="shared" si="15"/>
        <v>0</v>
      </c>
      <c r="J168" s="5">
        <f>IFERROR(VLOOKUP($B168,Weightings!$A$2:$B$18,2,FALSE),"")</f>
        <v>7</v>
      </c>
      <c r="K168" s="5">
        <f t="shared" si="17"/>
        <v>0</v>
      </c>
      <c r="L168" s="5">
        <f t="shared" si="18"/>
        <v>35</v>
      </c>
    </row>
    <row r="169" spans="1:12" ht="30" x14ac:dyDescent="0.25">
      <c r="A169" s="51" t="s">
        <v>495</v>
      </c>
      <c r="B169" t="s">
        <v>471</v>
      </c>
      <c r="C169" s="17" t="s">
        <v>475</v>
      </c>
      <c r="D169" s="17" t="s">
        <v>496</v>
      </c>
      <c r="E169" s="20" t="str">
        <f t="shared" si="16"/>
        <v>SHALL</v>
      </c>
      <c r="F169" s="53"/>
      <c r="G169" s="54"/>
      <c r="H169" s="55"/>
      <c r="I169" s="5">
        <f t="shared" si="15"/>
        <v>0</v>
      </c>
      <c r="J169" s="5">
        <f>IFERROR(VLOOKUP($B169,Weightings!$A$2:$B$18,2,FALSE),"")</f>
        <v>7</v>
      </c>
      <c r="K169" s="5">
        <f t="shared" si="17"/>
        <v>0</v>
      </c>
      <c r="L169" s="5">
        <f t="shared" si="18"/>
        <v>35</v>
      </c>
    </row>
    <row r="170" spans="1:12" x14ac:dyDescent="0.25">
      <c r="A170" s="51" t="s">
        <v>497</v>
      </c>
      <c r="B170" t="s">
        <v>471</v>
      </c>
      <c r="C170" s="17" t="s">
        <v>475</v>
      </c>
      <c r="D170" s="17" t="s">
        <v>498</v>
      </c>
      <c r="E170" s="20" t="str">
        <f t="shared" si="16"/>
        <v>SHALL</v>
      </c>
      <c r="F170" s="53"/>
      <c r="G170" s="54"/>
      <c r="H170" s="55"/>
      <c r="I170" s="5">
        <f t="shared" si="15"/>
        <v>0</v>
      </c>
      <c r="J170" s="5">
        <f>IFERROR(VLOOKUP($B170,Weightings!$A$2:$B$18,2,FALSE),"")</f>
        <v>7</v>
      </c>
      <c r="K170" s="5">
        <f t="shared" si="17"/>
        <v>0</v>
      </c>
      <c r="L170" s="5">
        <f t="shared" si="18"/>
        <v>35</v>
      </c>
    </row>
    <row r="171" spans="1:12" x14ac:dyDescent="0.25">
      <c r="A171" s="51" t="s">
        <v>499</v>
      </c>
      <c r="B171" t="s">
        <v>471</v>
      </c>
      <c r="C171" s="17" t="s">
        <v>475</v>
      </c>
      <c r="D171" s="17" t="s">
        <v>500</v>
      </c>
      <c r="E171" s="20" t="str">
        <f t="shared" si="16"/>
        <v>SHALL</v>
      </c>
      <c r="F171" s="53"/>
      <c r="G171" s="54"/>
      <c r="H171" s="55"/>
      <c r="I171" s="5">
        <f t="shared" si="15"/>
        <v>0</v>
      </c>
      <c r="J171" s="5">
        <f>IFERROR(VLOOKUP($B171,Weightings!$A$2:$B$18,2,FALSE),"")</f>
        <v>7</v>
      </c>
      <c r="K171" s="5">
        <f t="shared" si="17"/>
        <v>0</v>
      </c>
      <c r="L171" s="5">
        <f t="shared" si="18"/>
        <v>35</v>
      </c>
    </row>
    <row r="172" spans="1:12" ht="30" x14ac:dyDescent="0.25">
      <c r="A172" s="51" t="s">
        <v>501</v>
      </c>
      <c r="B172" t="s">
        <v>471</v>
      </c>
      <c r="C172" s="17" t="s">
        <v>475</v>
      </c>
      <c r="D172" s="17" t="s">
        <v>502</v>
      </c>
      <c r="E172" s="20" t="str">
        <f t="shared" si="16"/>
        <v>SHALL</v>
      </c>
      <c r="F172" s="53"/>
      <c r="G172" s="54"/>
      <c r="H172" s="55"/>
      <c r="I172" s="5">
        <f t="shared" si="15"/>
        <v>0</v>
      </c>
      <c r="J172" s="5">
        <f>IFERROR(VLOOKUP($B172,Weightings!$A$2:$B$18,2,FALSE),"")</f>
        <v>7</v>
      </c>
      <c r="K172" s="5">
        <f t="shared" si="17"/>
        <v>0</v>
      </c>
      <c r="L172" s="5">
        <f t="shared" si="18"/>
        <v>35</v>
      </c>
    </row>
    <row r="173" spans="1:12" x14ac:dyDescent="0.25">
      <c r="A173" s="51" t="s">
        <v>503</v>
      </c>
      <c r="B173" t="s">
        <v>471</v>
      </c>
      <c r="C173" s="17" t="s">
        <v>475</v>
      </c>
      <c r="D173" s="17" t="s">
        <v>504</v>
      </c>
      <c r="E173" s="20" t="str">
        <f t="shared" si="16"/>
        <v>SHALL</v>
      </c>
      <c r="F173" s="53"/>
      <c r="G173" s="54"/>
      <c r="H173" s="55"/>
      <c r="I173" s="5">
        <f t="shared" si="15"/>
        <v>0</v>
      </c>
      <c r="J173" s="5">
        <f>IFERROR(VLOOKUP($B173,Weightings!$A$2:$B$18,2,FALSE),"")</f>
        <v>7</v>
      </c>
      <c r="K173" s="5">
        <f t="shared" si="17"/>
        <v>0</v>
      </c>
      <c r="L173" s="5">
        <f t="shared" si="18"/>
        <v>35</v>
      </c>
    </row>
    <row r="174" spans="1:12" x14ac:dyDescent="0.25">
      <c r="A174" s="51" t="s">
        <v>505</v>
      </c>
      <c r="B174" t="s">
        <v>471</v>
      </c>
      <c r="C174" s="17" t="s">
        <v>475</v>
      </c>
      <c r="D174" s="17" t="s">
        <v>506</v>
      </c>
      <c r="E174" s="20" t="str">
        <f t="shared" si="16"/>
        <v>SHALL</v>
      </c>
      <c r="F174" s="53"/>
      <c r="G174" s="54"/>
      <c r="H174" s="55"/>
      <c r="I174" s="5">
        <f t="shared" si="15"/>
        <v>0</v>
      </c>
      <c r="J174" s="5">
        <f>IFERROR(VLOOKUP($B174,Weightings!$A$2:$B$18,2,FALSE),"")</f>
        <v>7</v>
      </c>
      <c r="K174" s="5">
        <f t="shared" si="17"/>
        <v>0</v>
      </c>
      <c r="L174" s="5">
        <f t="shared" si="18"/>
        <v>35</v>
      </c>
    </row>
    <row r="175" spans="1:12" x14ac:dyDescent="0.25">
      <c r="A175" s="51" t="s">
        <v>507</v>
      </c>
      <c r="B175" t="s">
        <v>471</v>
      </c>
      <c r="C175" s="17" t="s">
        <v>475</v>
      </c>
      <c r="D175" s="17" t="s">
        <v>508</v>
      </c>
      <c r="E175" s="20" t="str">
        <f t="shared" si="16"/>
        <v>SHALL</v>
      </c>
      <c r="F175" s="53"/>
      <c r="G175" s="54"/>
      <c r="H175" s="55"/>
      <c r="I175" s="5">
        <f t="shared" si="15"/>
        <v>0</v>
      </c>
      <c r="J175" s="5">
        <f>IFERROR(VLOOKUP($B175,Weightings!$A$2:$B$18,2,FALSE),"")</f>
        <v>7</v>
      </c>
      <c r="K175" s="5">
        <f t="shared" si="17"/>
        <v>0</v>
      </c>
      <c r="L175" s="5">
        <f t="shared" si="18"/>
        <v>35</v>
      </c>
    </row>
    <row r="176" spans="1:12" ht="30" x14ac:dyDescent="0.25">
      <c r="A176" s="51" t="s">
        <v>509</v>
      </c>
      <c r="B176" t="s">
        <v>471</v>
      </c>
      <c r="C176" s="17" t="s">
        <v>475</v>
      </c>
      <c r="D176" s="17" t="s">
        <v>510</v>
      </c>
      <c r="E176" s="20" t="str">
        <f t="shared" si="16"/>
        <v>SHALL</v>
      </c>
      <c r="F176" s="53"/>
      <c r="G176" s="54"/>
      <c r="H176" s="55"/>
      <c r="I176" s="5">
        <f t="shared" si="15"/>
        <v>0</v>
      </c>
      <c r="J176" s="5">
        <f>IFERROR(VLOOKUP($B176,Weightings!$A$2:$B$18,2,FALSE),"")</f>
        <v>7</v>
      </c>
      <c r="K176" s="5">
        <f t="shared" si="17"/>
        <v>0</v>
      </c>
      <c r="L176" s="5">
        <f t="shared" si="18"/>
        <v>35</v>
      </c>
    </row>
    <row r="177" spans="1:12" ht="30" x14ac:dyDescent="0.25">
      <c r="A177" s="51" t="s">
        <v>511</v>
      </c>
      <c r="B177" t="s">
        <v>471</v>
      </c>
      <c r="C177" s="17" t="s">
        <v>475</v>
      </c>
      <c r="D177" s="17" t="s">
        <v>512</v>
      </c>
      <c r="E177" s="20" t="str">
        <f t="shared" si="16"/>
        <v>SHALL</v>
      </c>
      <c r="F177" s="53"/>
      <c r="G177" s="54"/>
      <c r="H177" s="55"/>
      <c r="I177" s="5">
        <f t="shared" si="15"/>
        <v>0</v>
      </c>
      <c r="J177" s="5">
        <f>IFERROR(VLOOKUP($B177,Weightings!$A$2:$B$18,2,FALSE),"")</f>
        <v>7</v>
      </c>
      <c r="K177" s="5">
        <f t="shared" si="17"/>
        <v>0</v>
      </c>
      <c r="L177" s="5">
        <f t="shared" si="18"/>
        <v>35</v>
      </c>
    </row>
    <row r="178" spans="1:12" x14ac:dyDescent="0.25">
      <c r="A178" s="51" t="s">
        <v>513</v>
      </c>
      <c r="B178" t="s">
        <v>471</v>
      </c>
      <c r="C178" s="17" t="s">
        <v>475</v>
      </c>
      <c r="D178" s="17" t="s">
        <v>514</v>
      </c>
      <c r="E178" s="20" t="str">
        <f t="shared" si="16"/>
        <v>SHOULD</v>
      </c>
      <c r="F178" s="53"/>
      <c r="G178" s="54"/>
      <c r="H178" s="55"/>
      <c r="I178" s="5">
        <f t="shared" si="15"/>
        <v>0</v>
      </c>
      <c r="J178" s="5">
        <f>IFERROR(VLOOKUP($B178,Weightings!$A$2:$B$18,2,FALSE),"")</f>
        <v>7</v>
      </c>
      <c r="K178" s="5">
        <f t="shared" si="17"/>
        <v>0</v>
      </c>
      <c r="L178" s="5">
        <f t="shared" si="18"/>
        <v>21</v>
      </c>
    </row>
    <row r="179" spans="1:12" ht="45" x14ac:dyDescent="0.25">
      <c r="A179" s="51" t="s">
        <v>515</v>
      </c>
      <c r="B179" t="s">
        <v>471</v>
      </c>
      <c r="C179" s="17" t="s">
        <v>516</v>
      </c>
      <c r="D179" s="22" t="s">
        <v>517</v>
      </c>
      <c r="E179" s="20" t="str">
        <f t="shared" si="16"/>
        <v>SHALL</v>
      </c>
      <c r="F179" s="53"/>
      <c r="G179" s="54"/>
      <c r="H179" s="55"/>
      <c r="I179" s="5">
        <f t="shared" si="15"/>
        <v>0</v>
      </c>
      <c r="J179" s="5">
        <f>IFERROR(VLOOKUP($B179,Weightings!$A$2:$B$18,2,FALSE),"")</f>
        <v>7</v>
      </c>
      <c r="K179" s="5">
        <f t="shared" si="17"/>
        <v>0</v>
      </c>
      <c r="L179" s="5">
        <f t="shared" si="18"/>
        <v>35</v>
      </c>
    </row>
    <row r="180" spans="1:12" ht="30" x14ac:dyDescent="0.25">
      <c r="A180" s="51" t="s">
        <v>518</v>
      </c>
      <c r="B180" t="s">
        <v>471</v>
      </c>
      <c r="C180" s="17" t="s">
        <v>475</v>
      </c>
      <c r="D180" s="17" t="s">
        <v>519</v>
      </c>
      <c r="E180" s="20" t="str">
        <f t="shared" si="16"/>
        <v>SHALL</v>
      </c>
      <c r="F180" s="53"/>
      <c r="G180" s="54"/>
      <c r="H180" s="55"/>
      <c r="I180" s="5">
        <f t="shared" si="15"/>
        <v>0</v>
      </c>
      <c r="J180" s="5">
        <f>IFERROR(VLOOKUP($B180,Weightings!$A$2:$B$18,2,FALSE),"")</f>
        <v>7</v>
      </c>
      <c r="K180" s="5">
        <f t="shared" si="17"/>
        <v>0</v>
      </c>
      <c r="L180" s="5">
        <f t="shared" si="18"/>
        <v>35</v>
      </c>
    </row>
    <row r="181" spans="1:12" ht="45" x14ac:dyDescent="0.25">
      <c r="A181" s="51" t="s">
        <v>520</v>
      </c>
      <c r="B181" t="s">
        <v>471</v>
      </c>
      <c r="C181" s="17" t="s">
        <v>521</v>
      </c>
      <c r="D181" s="23" t="s">
        <v>522</v>
      </c>
      <c r="E181" s="20" t="str">
        <f t="shared" si="16"/>
        <v>SHALL</v>
      </c>
      <c r="F181" s="53"/>
      <c r="G181" s="54"/>
      <c r="H181" s="55"/>
      <c r="I181" s="5">
        <f t="shared" si="15"/>
        <v>0</v>
      </c>
      <c r="J181" s="5">
        <f>IFERROR(VLOOKUP($B181,Weightings!$A$2:$B$18,2,FALSE),"")</f>
        <v>7</v>
      </c>
      <c r="K181" s="5">
        <f t="shared" si="17"/>
        <v>0</v>
      </c>
      <c r="L181" s="5">
        <f t="shared" si="18"/>
        <v>35</v>
      </c>
    </row>
    <row r="182" spans="1:12" x14ac:dyDescent="0.25">
      <c r="E182" s="20"/>
      <c r="J182" s="30" t="s">
        <v>523</v>
      </c>
      <c r="K182" s="30">
        <f>SUM(K2:K181)</f>
        <v>0</v>
      </c>
      <c r="L182" s="5">
        <f>SUM(L2:L181)</f>
        <v>6401</v>
      </c>
    </row>
    <row r="183" spans="1:12" x14ac:dyDescent="0.25">
      <c r="H183" s="56"/>
    </row>
    <row r="184" spans="1:12" x14ac:dyDescent="0.25">
      <c r="H184" s="56"/>
    </row>
    <row r="185" spans="1:12" x14ac:dyDescent="0.25">
      <c r="H185" s="56"/>
    </row>
    <row r="187" spans="1:12" x14ac:dyDescent="0.25">
      <c r="H187" s="56"/>
    </row>
  </sheetData>
  <sheetProtection algorithmName="SHA-512" hashValue="LA71vIB/YTJQb/VFSuCZVl89kwNaOWQ7eXVThf0mjLXLF89aY7m27hJ6IpU1b4eUto4hT+BWsBB8Utjg9hCOUg==" saltValue="gv2BVemjVmzRusslSJ1hTg==" spinCount="100000" sheet="1" selectLockedCells="1"/>
  <dataValidations count="3">
    <dataValidation type="custom" allowBlank="1" errorTitle="Invalid Roadmap Date" error="Roadmap dates are not allowed for MAY questions." sqref="H182 H188:H500" xr:uid="{00000000-0002-0000-0400-000001000000}">
      <formula1>OR($E182&lt;&gt;"MAY",H182="")</formula1>
    </dataValidation>
    <dataValidation type="list" allowBlank="1" errorTitle="Invalid Compliance Value" error="Please select Compliant, Non-compliant, or Roadmap." sqref="G182:G500" xr:uid="{00000000-0002-0000-0400-0000E6030000}">
      <formula1>"Compliant,Non-compliant,Roadmap"</formula1>
    </dataValidation>
    <dataValidation type="list" allowBlank="1" showInputMessage="1" errorTitle="Invalid Compliance Value" error="Please select Compliant, Non-compliant, or Roadmap." promptTitle="Select from drop down list" prompt="Compliant, Non-Compliant, Roadmap" sqref="G2:G181" xr:uid="{A523363F-96BD-4CA3-90B5-62251866ED7C}">
      <formula1>"Compliant,Non-compliant,Roadmap"</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4">
        <x14:dataValidation type="list" allowBlank="1" xr:uid="{00000000-0002-0000-0400-000000000000}">
          <x14:formula1>
            <xm:f>IF($E182="SHOULD",Lists!$B$1,IF($E182="MAY",Lists!$C$1,Lists!$A$1:$A$2))</xm:f>
          </x14:formula1>
          <xm:sqref>H182 H188:H500</xm:sqref>
        </x14:dataValidation>
        <x14:dataValidation type="list" allowBlank="1" showInputMessage="1" showErrorMessage="1" xr:uid="{4F02B425-DC7D-4B9D-B728-DED69892C906}">
          <x14:formula1>
            <xm:f>Lists!$A$1:$A$2</xm:f>
          </x14:formula1>
          <xm:sqref>H183:H185 H187</xm:sqref>
        </x14:dataValidation>
        <x14:dataValidation type="list" allowBlank="1" showInputMessage="1" showErrorMessage="1" promptTitle="Select from drop down list" prompt="Within 6 months from contract commencement or within 12 months from contract commencement" xr:uid="{42C0B312-A54B-427D-8157-EF5994D13B5F}">
          <x14:formula1>
            <xm:f>Lists!$A$1:$A$2</xm:f>
          </x14:formula1>
          <xm:sqref>H2:H11 H13:H14 H16:H17 H20:H23 H179:H181 H38:H39 H41 H43:H45 H48:H49 H51:H77 H79:H80 H82:H88 H90:H96 H98 H35 H122:H123 H127 H129:H133 H137:H152 H154:H177 H25:H33 H100:H105 H109:H110 H113:H120</xm:sqref>
        </x14:dataValidation>
        <x14:dataValidation type="list" allowBlank="1" showInputMessage="1" showErrorMessage="1" promptTitle="Select from a drop down list" prompt="Within 12 months from contract commencement" xr:uid="{426A6B56-1D5F-4AF4-A1DF-854B69EA01FD}">
          <x14:formula1>
            <xm:f>Lists!$B$1</xm:f>
          </x14:formula1>
          <xm:sqref>H12 H15 H18:H19 H24 H34 H36:H37 H40 H42 H46:H47 H50 H78 H81 H89 H97 H99 H106:H108 H111:H112 H121 H124:H126 H128 H134:H136 H153 H178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TI139"/>
  <sheetViews>
    <sheetView zoomScale="80" zoomScaleNormal="80" workbookViewId="0">
      <pane xSplit="1" ySplit="1" topLeftCell="D14" activePane="bottomRight" state="frozenSplit"/>
      <selection pane="topRight" activeCell="A36" sqref="A36"/>
      <selection pane="bottomLeft" activeCell="A36" sqref="A36"/>
      <selection pane="bottomRight" activeCell="G25" sqref="G25"/>
    </sheetView>
  </sheetViews>
  <sheetFormatPr defaultColWidth="10.140625" defaultRowHeight="15" x14ac:dyDescent="0.25"/>
  <cols>
    <col min="1" max="1" width="12.42578125" style="2" customWidth="1"/>
    <col min="2" max="2" width="14" style="2" customWidth="1"/>
    <col min="3" max="3" width="15.42578125" style="2" customWidth="1"/>
    <col min="4" max="4" width="110.42578125" style="3" bestFit="1" customWidth="1"/>
    <col min="5" max="5" width="15" style="7" customWidth="1"/>
    <col min="6" max="6" width="49.7109375" style="2" customWidth="1"/>
    <col min="7" max="7" width="17.140625" style="2" customWidth="1"/>
    <col min="8" max="8" width="16.28515625" style="2" customWidth="1"/>
    <col min="9" max="9" width="16.140625" style="5" customWidth="1"/>
    <col min="10" max="10" width="17.140625" style="5" customWidth="1"/>
    <col min="11" max="11" width="26.42578125" style="5" customWidth="1"/>
    <col min="12" max="12" width="27.85546875" style="5" customWidth="1"/>
    <col min="13" max="18" width="10.140625" style="2" customWidth="1"/>
    <col min="19" max="16384" width="10.140625" style="2"/>
  </cols>
  <sheetData>
    <row r="1" spans="1:529" s="12" customFormat="1" ht="15" customHeight="1" x14ac:dyDescent="0.25">
      <c r="A1" s="36" t="s">
        <v>18</v>
      </c>
      <c r="B1" s="36" t="s">
        <v>19</v>
      </c>
      <c r="C1" s="36" t="s">
        <v>20</v>
      </c>
      <c r="D1" s="37" t="s">
        <v>21</v>
      </c>
      <c r="E1" s="38" t="s">
        <v>22</v>
      </c>
      <c r="F1" s="39" t="s">
        <v>23</v>
      </c>
      <c r="G1" s="40" t="s">
        <v>24</v>
      </c>
      <c r="H1" s="40" t="s">
        <v>25</v>
      </c>
      <c r="I1" s="42" t="s">
        <v>26</v>
      </c>
      <c r="J1" s="41" t="s">
        <v>27</v>
      </c>
      <c r="K1" s="42" t="s">
        <v>28</v>
      </c>
      <c r="L1" s="42" t="s">
        <v>29</v>
      </c>
      <c r="M1" s="4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row>
    <row r="2" spans="1:529" ht="15" customHeight="1" x14ac:dyDescent="0.25">
      <c r="A2" s="13" t="s">
        <v>524</v>
      </c>
      <c r="B2" s="13" t="s">
        <v>4</v>
      </c>
      <c r="C2" s="4" t="s">
        <v>525</v>
      </c>
      <c r="D2" s="4" t="s">
        <v>526</v>
      </c>
      <c r="E2" s="6" t="str">
        <f t="shared" ref="E2:E33" si="0">IF(ISNUMBER(SEARCH("SHALL",UPPER($D2))),"SHALL",IF(ISNUMBER(SEARCH("SHOULD",UPPER($D2))),"SHOULD",IF(ISNUMBER(SEARCH("MAY",UPPER($D2))),"MAY","")))</f>
        <v>SHALL</v>
      </c>
      <c r="F2" s="44"/>
      <c r="G2" s="45"/>
      <c r="H2" s="57"/>
      <c r="I2" s="5">
        <f t="shared" ref="I2:I25" si="1">IFERROR(IF($G2="Compliant",IF($E2="SHALL",5,IF($E2="SHOULD",3,IF($E2="MAY",1,0))),IF($G2="Roadmap",IF($H2="Within 6 months after contract commencement",IF($E2="SHALL",3,0),IF($H2="Within 12 months after contract commencement",IF($E2="SHALL",1,IF($E2="SHOULD",1,0)),0)),IF($G2="Non-compliant",IF($E2="SHALL",-5,0),0))),"")</f>
        <v>0</v>
      </c>
      <c r="J2" s="5">
        <f>IFERROR(VLOOKUP($B2,Weightings!$A$2:$B$15,2,FALSE),"")</f>
        <v>8</v>
      </c>
      <c r="K2" s="5">
        <f t="shared" ref="K2:K33" si="2">IFERROR($J2*$I2,"")</f>
        <v>0</v>
      </c>
      <c r="L2" s="5">
        <f t="shared" ref="L2:L33" si="3">IFERROR($J2*IF($E2="SHALL",5,IF($E2="SHOULD",3,IF($E2="MAY",1,0))),"")</f>
        <v>40</v>
      </c>
      <c r="O2" s="13"/>
    </row>
    <row r="3" spans="1:529" ht="15" customHeight="1" x14ac:dyDescent="0.25">
      <c r="A3" s="13" t="s">
        <v>527</v>
      </c>
      <c r="B3" s="13" t="s">
        <v>4</v>
      </c>
      <c r="C3" s="4" t="s">
        <v>525</v>
      </c>
      <c r="D3" s="4" t="s">
        <v>528</v>
      </c>
      <c r="E3" s="6" t="str">
        <f t="shared" si="0"/>
        <v>SHALL</v>
      </c>
      <c r="F3" s="44"/>
      <c r="G3" s="45"/>
      <c r="H3" s="57"/>
      <c r="I3" s="5">
        <f t="shared" si="1"/>
        <v>0</v>
      </c>
      <c r="J3" s="5">
        <f>IFERROR(VLOOKUP($B3,Weightings!$A$2:$B$15,2,FALSE),"")</f>
        <v>8</v>
      </c>
      <c r="K3" s="5">
        <f t="shared" si="2"/>
        <v>0</v>
      </c>
      <c r="L3" s="5">
        <f t="shared" si="3"/>
        <v>40</v>
      </c>
      <c r="O3" s="13"/>
    </row>
    <row r="4" spans="1:529" ht="32.25" customHeight="1" x14ac:dyDescent="0.25">
      <c r="A4" s="13" t="s">
        <v>529</v>
      </c>
      <c r="B4" s="13" t="s">
        <v>4</v>
      </c>
      <c r="C4" s="4" t="s">
        <v>530</v>
      </c>
      <c r="D4" s="4" t="s">
        <v>531</v>
      </c>
      <c r="E4" s="6" t="str">
        <f t="shared" si="0"/>
        <v>SHALL</v>
      </c>
      <c r="F4" s="44"/>
      <c r="G4" s="45"/>
      <c r="H4" s="57"/>
      <c r="I4" s="5">
        <f t="shared" si="1"/>
        <v>0</v>
      </c>
      <c r="J4" s="5">
        <f>IFERROR(VLOOKUP($B4,Weightings!$A$2:$B$15,2,FALSE),"")</f>
        <v>8</v>
      </c>
      <c r="K4" s="5">
        <f t="shared" si="2"/>
        <v>0</v>
      </c>
      <c r="L4" s="5">
        <f t="shared" si="3"/>
        <v>40</v>
      </c>
      <c r="O4" s="4"/>
    </row>
    <row r="5" spans="1:529" ht="28.5" customHeight="1" x14ac:dyDescent="0.25">
      <c r="A5" s="13" t="s">
        <v>532</v>
      </c>
      <c r="B5" s="13" t="s">
        <v>4</v>
      </c>
      <c r="C5" s="4" t="s">
        <v>533</v>
      </c>
      <c r="D5" s="4" t="s">
        <v>534</v>
      </c>
      <c r="E5" s="6" t="str">
        <f t="shared" si="0"/>
        <v>SHOULD</v>
      </c>
      <c r="F5" s="44"/>
      <c r="G5" s="45"/>
      <c r="H5" s="57"/>
      <c r="I5" s="5">
        <f t="shared" si="1"/>
        <v>0</v>
      </c>
      <c r="J5" s="5">
        <f>IFERROR(VLOOKUP($B5,Weightings!$A$2:$B$15,2,FALSE),"")</f>
        <v>8</v>
      </c>
      <c r="K5" s="5">
        <f t="shared" si="2"/>
        <v>0</v>
      </c>
      <c r="L5" s="5">
        <f t="shared" si="3"/>
        <v>24</v>
      </c>
      <c r="O5" s="13"/>
    </row>
    <row r="6" spans="1:529" ht="15" customHeight="1" x14ac:dyDescent="0.25">
      <c r="A6" s="13" t="s">
        <v>535</v>
      </c>
      <c r="B6" s="13" t="s">
        <v>4</v>
      </c>
      <c r="C6" s="4" t="s">
        <v>533</v>
      </c>
      <c r="D6" s="4" t="s">
        <v>536</v>
      </c>
      <c r="E6" s="6" t="str">
        <f t="shared" si="0"/>
        <v>SHOULD</v>
      </c>
      <c r="F6" s="44"/>
      <c r="G6" s="45"/>
      <c r="H6" s="57"/>
      <c r="I6" s="5">
        <f t="shared" si="1"/>
        <v>0</v>
      </c>
      <c r="J6" s="5">
        <f>IFERROR(VLOOKUP($B6,Weightings!$A$2:$B$15,2,FALSE),"")</f>
        <v>8</v>
      </c>
      <c r="K6" s="5">
        <f t="shared" si="2"/>
        <v>0</v>
      </c>
      <c r="L6" s="5">
        <f t="shared" si="3"/>
        <v>24</v>
      </c>
      <c r="O6" s="13"/>
    </row>
    <row r="7" spans="1:529" ht="15" customHeight="1" x14ac:dyDescent="0.25">
      <c r="A7" s="13" t="s">
        <v>537</v>
      </c>
      <c r="B7" s="13" t="s">
        <v>4</v>
      </c>
      <c r="C7" s="4" t="s">
        <v>538</v>
      </c>
      <c r="D7" s="4" t="s">
        <v>539</v>
      </c>
      <c r="E7" s="6" t="str">
        <f t="shared" si="0"/>
        <v>SHALL</v>
      </c>
      <c r="F7" s="44"/>
      <c r="G7" s="45"/>
      <c r="H7" s="57"/>
      <c r="I7" s="5">
        <f t="shared" si="1"/>
        <v>0</v>
      </c>
      <c r="J7" s="5">
        <f>IFERROR(VLOOKUP($B7,Weightings!$A$2:$B$15,2,FALSE),"")</f>
        <v>8</v>
      </c>
      <c r="K7" s="5">
        <f t="shared" si="2"/>
        <v>0</v>
      </c>
      <c r="L7" s="5">
        <f t="shared" si="3"/>
        <v>40</v>
      </c>
      <c r="O7" s="13"/>
    </row>
    <row r="8" spans="1:529" ht="25.5" customHeight="1" x14ac:dyDescent="0.25">
      <c r="A8" s="13" t="s">
        <v>540</v>
      </c>
      <c r="B8" s="13" t="s">
        <v>4</v>
      </c>
      <c r="C8" s="4" t="s">
        <v>541</v>
      </c>
      <c r="D8" s="4" t="s">
        <v>542</v>
      </c>
      <c r="E8" s="6" t="str">
        <f t="shared" si="0"/>
        <v>SHALL</v>
      </c>
      <c r="F8" s="44"/>
      <c r="G8" s="45"/>
      <c r="H8" s="57"/>
      <c r="I8" s="5">
        <f t="shared" si="1"/>
        <v>0</v>
      </c>
      <c r="J8" s="5">
        <f>IFERROR(VLOOKUP($B8,Weightings!$A$2:$B$15,2,FALSE),"")</f>
        <v>8</v>
      </c>
      <c r="K8" s="5">
        <f t="shared" si="2"/>
        <v>0</v>
      </c>
      <c r="L8" s="5">
        <f t="shared" si="3"/>
        <v>40</v>
      </c>
      <c r="O8" s="4"/>
    </row>
    <row r="9" spans="1:529" ht="25.5" customHeight="1" x14ac:dyDescent="0.25">
      <c r="A9" s="13" t="s">
        <v>543</v>
      </c>
      <c r="B9" s="13" t="s">
        <v>4</v>
      </c>
      <c r="C9" s="4" t="s">
        <v>544</v>
      </c>
      <c r="D9" s="4" t="s">
        <v>545</v>
      </c>
      <c r="E9" s="6" t="str">
        <f t="shared" si="0"/>
        <v>SHALL</v>
      </c>
      <c r="F9" s="44"/>
      <c r="G9" s="45"/>
      <c r="H9" s="57"/>
      <c r="I9" s="5">
        <f t="shared" si="1"/>
        <v>0</v>
      </c>
      <c r="J9" s="5">
        <f>IFERROR(VLOOKUP($B9,Weightings!$A$2:$B$15,2,FALSE),"")</f>
        <v>8</v>
      </c>
      <c r="K9" s="5">
        <f t="shared" si="2"/>
        <v>0</v>
      </c>
      <c r="L9" s="5">
        <f t="shared" si="3"/>
        <v>40</v>
      </c>
      <c r="O9" s="13"/>
    </row>
    <row r="10" spans="1:529" ht="93" customHeight="1" x14ac:dyDescent="0.25">
      <c r="A10" s="13" t="s">
        <v>546</v>
      </c>
      <c r="B10" s="13" t="s">
        <v>4</v>
      </c>
      <c r="C10" s="4" t="s">
        <v>544</v>
      </c>
      <c r="D10" s="4" t="s">
        <v>547</v>
      </c>
      <c r="E10" s="6" t="str">
        <f t="shared" si="0"/>
        <v>SHALL</v>
      </c>
      <c r="F10" s="44"/>
      <c r="G10" s="45"/>
      <c r="H10" s="57"/>
      <c r="I10" s="5">
        <f t="shared" si="1"/>
        <v>0</v>
      </c>
      <c r="J10" s="5">
        <f>IFERROR(VLOOKUP($B10,Weightings!$A$2:$B$15,2,FALSE),"")</f>
        <v>8</v>
      </c>
      <c r="K10" s="5">
        <f t="shared" si="2"/>
        <v>0</v>
      </c>
      <c r="L10" s="5">
        <f t="shared" si="3"/>
        <v>40</v>
      </c>
      <c r="O10" s="4"/>
    </row>
    <row r="11" spans="1:529" ht="15" customHeight="1" x14ac:dyDescent="0.25">
      <c r="A11" s="13" t="s">
        <v>548</v>
      </c>
      <c r="B11" s="13" t="s">
        <v>4</v>
      </c>
      <c r="C11" s="4" t="s">
        <v>544</v>
      </c>
      <c r="D11" s="4" t="s">
        <v>549</v>
      </c>
      <c r="E11" s="6" t="str">
        <f t="shared" si="0"/>
        <v>SHALL</v>
      </c>
      <c r="F11" s="44"/>
      <c r="G11" s="45"/>
      <c r="H11" s="57"/>
      <c r="I11" s="5">
        <f t="shared" si="1"/>
        <v>0</v>
      </c>
      <c r="J11" s="5">
        <f>IFERROR(VLOOKUP($B11,Weightings!$A$2:$B$15,2,FALSE),"")</f>
        <v>8</v>
      </c>
      <c r="K11" s="5">
        <f t="shared" si="2"/>
        <v>0</v>
      </c>
      <c r="L11" s="5">
        <f t="shared" si="3"/>
        <v>40</v>
      </c>
      <c r="O11" s="13"/>
    </row>
    <row r="12" spans="1:529" ht="114.75" customHeight="1" x14ac:dyDescent="0.25">
      <c r="A12" s="13" t="s">
        <v>550</v>
      </c>
      <c r="B12" s="13" t="s">
        <v>4</v>
      </c>
      <c r="C12" s="4" t="s">
        <v>544</v>
      </c>
      <c r="D12" s="4" t="s">
        <v>551</v>
      </c>
      <c r="E12" s="6" t="str">
        <f t="shared" si="0"/>
        <v>SHALL</v>
      </c>
      <c r="F12" s="44"/>
      <c r="G12" s="45"/>
      <c r="H12" s="57"/>
      <c r="I12" s="5">
        <f t="shared" si="1"/>
        <v>0</v>
      </c>
      <c r="J12" s="5">
        <f>IFERROR(VLOOKUP($B12,Weightings!$A$2:$B$15,2,FALSE),"")</f>
        <v>8</v>
      </c>
      <c r="K12" s="5">
        <f t="shared" si="2"/>
        <v>0</v>
      </c>
      <c r="L12" s="5">
        <f t="shared" si="3"/>
        <v>40</v>
      </c>
      <c r="O12" s="4"/>
    </row>
    <row r="13" spans="1:529" ht="15" customHeight="1" x14ac:dyDescent="0.25">
      <c r="A13" s="13" t="s">
        <v>552</v>
      </c>
      <c r="B13" s="13" t="s">
        <v>4</v>
      </c>
      <c r="C13" s="4" t="s">
        <v>553</v>
      </c>
      <c r="D13" s="4" t="s">
        <v>554</v>
      </c>
      <c r="E13" s="6" t="str">
        <f t="shared" si="0"/>
        <v>SHALL</v>
      </c>
      <c r="F13" s="44"/>
      <c r="G13" s="45"/>
      <c r="H13" s="57"/>
      <c r="I13" s="5">
        <f t="shared" si="1"/>
        <v>0</v>
      </c>
      <c r="J13" s="5">
        <f>IFERROR(VLOOKUP($B13,Weightings!$A$2:$B$15,2,FALSE),"")</f>
        <v>8</v>
      </c>
      <c r="K13" s="5">
        <f t="shared" si="2"/>
        <v>0</v>
      </c>
      <c r="L13" s="5">
        <f t="shared" si="3"/>
        <v>40</v>
      </c>
      <c r="O13" s="13"/>
    </row>
    <row r="14" spans="1:529" ht="15.95" customHeight="1" x14ac:dyDescent="0.25">
      <c r="A14" s="13" t="s">
        <v>555</v>
      </c>
      <c r="B14" s="13" t="s">
        <v>4</v>
      </c>
      <c r="C14" s="4" t="s">
        <v>556</v>
      </c>
      <c r="D14" s="4" t="s">
        <v>557</v>
      </c>
      <c r="E14" s="6" t="str">
        <f t="shared" si="0"/>
        <v>SHOULD</v>
      </c>
      <c r="F14" s="44"/>
      <c r="G14" s="45"/>
      <c r="H14" s="57"/>
      <c r="I14" s="5">
        <f t="shared" si="1"/>
        <v>0</v>
      </c>
      <c r="J14" s="5">
        <f>IFERROR(VLOOKUP($B14,Weightings!$A$2:$B$15,2,FALSE),"")</f>
        <v>8</v>
      </c>
      <c r="K14" s="5">
        <f t="shared" si="2"/>
        <v>0</v>
      </c>
      <c r="L14" s="5">
        <f t="shared" si="3"/>
        <v>24</v>
      </c>
      <c r="O14" s="4"/>
    </row>
    <row r="15" spans="1:529" ht="25.5" customHeight="1" x14ac:dyDescent="0.25">
      <c r="A15" s="13" t="s">
        <v>558</v>
      </c>
      <c r="B15" s="13" t="s">
        <v>4</v>
      </c>
      <c r="C15" s="4" t="s">
        <v>556</v>
      </c>
      <c r="D15" s="4" t="s">
        <v>559</v>
      </c>
      <c r="E15" s="6" t="str">
        <f t="shared" si="0"/>
        <v>SHALL</v>
      </c>
      <c r="F15" s="44"/>
      <c r="G15" s="45"/>
      <c r="H15" s="57"/>
      <c r="I15" s="5">
        <f t="shared" si="1"/>
        <v>0</v>
      </c>
      <c r="J15" s="5">
        <f>IFERROR(VLOOKUP($B15,Weightings!$A$2:$B$15,2,FALSE),"")</f>
        <v>8</v>
      </c>
      <c r="K15" s="5">
        <f t="shared" si="2"/>
        <v>0</v>
      </c>
      <c r="L15" s="5">
        <f t="shared" si="3"/>
        <v>40</v>
      </c>
      <c r="O15" s="13"/>
    </row>
    <row r="16" spans="1:529" ht="25.5" customHeight="1" x14ac:dyDescent="0.25">
      <c r="A16" s="13" t="s">
        <v>560</v>
      </c>
      <c r="B16" s="13" t="s">
        <v>4</v>
      </c>
      <c r="C16" s="4" t="s">
        <v>561</v>
      </c>
      <c r="D16" s="4" t="s">
        <v>562</v>
      </c>
      <c r="E16" s="6" t="str">
        <f t="shared" si="0"/>
        <v>SHOULD</v>
      </c>
      <c r="F16" s="44"/>
      <c r="G16" s="45"/>
      <c r="H16" s="57"/>
      <c r="I16" s="5">
        <f t="shared" si="1"/>
        <v>0</v>
      </c>
      <c r="J16" s="5">
        <f>IFERROR(VLOOKUP($B16,Weightings!$A$2:$B$15,2,FALSE),"")</f>
        <v>8</v>
      </c>
      <c r="K16" s="5">
        <f t="shared" si="2"/>
        <v>0</v>
      </c>
      <c r="L16" s="5">
        <f t="shared" si="3"/>
        <v>24</v>
      </c>
      <c r="O16" s="4"/>
    </row>
    <row r="17" spans="1:15" ht="20.45" customHeight="1" x14ac:dyDescent="0.25">
      <c r="A17" s="13" t="s">
        <v>563</v>
      </c>
      <c r="B17" s="13" t="s">
        <v>4</v>
      </c>
      <c r="C17" s="4" t="s">
        <v>564</v>
      </c>
      <c r="D17" s="4" t="s">
        <v>565</v>
      </c>
      <c r="E17" s="6" t="str">
        <f t="shared" si="0"/>
        <v>SHALL</v>
      </c>
      <c r="F17" s="44"/>
      <c r="G17" s="45"/>
      <c r="H17" s="57"/>
      <c r="I17" s="5">
        <f t="shared" si="1"/>
        <v>0</v>
      </c>
      <c r="J17" s="5">
        <f>IFERROR(VLOOKUP($B17,Weightings!$A$2:$B$15,2,FALSE),"")</f>
        <v>8</v>
      </c>
      <c r="K17" s="5">
        <f t="shared" si="2"/>
        <v>0</v>
      </c>
      <c r="L17" s="5">
        <f t="shared" si="3"/>
        <v>40</v>
      </c>
      <c r="O17" s="4"/>
    </row>
    <row r="18" spans="1:15" ht="21.95" customHeight="1" x14ac:dyDescent="0.25">
      <c r="A18" s="13" t="s">
        <v>566</v>
      </c>
      <c r="B18" s="13" t="s">
        <v>4</v>
      </c>
      <c r="C18" s="4" t="s">
        <v>567</v>
      </c>
      <c r="D18" s="4" t="s">
        <v>568</v>
      </c>
      <c r="E18" s="6" t="str">
        <f t="shared" si="0"/>
        <v>SHALL</v>
      </c>
      <c r="F18" s="44"/>
      <c r="G18" s="45"/>
      <c r="H18" s="57"/>
      <c r="I18" s="5">
        <f t="shared" si="1"/>
        <v>0</v>
      </c>
      <c r="J18" s="5">
        <f>IFERROR(VLOOKUP($B18,Weightings!$A$2:$B$15,2,FALSE),"")</f>
        <v>8</v>
      </c>
      <c r="K18" s="5">
        <f t="shared" si="2"/>
        <v>0</v>
      </c>
      <c r="L18" s="5">
        <f t="shared" si="3"/>
        <v>40</v>
      </c>
      <c r="O18" s="4"/>
    </row>
    <row r="19" spans="1:15" ht="15" customHeight="1" x14ac:dyDescent="0.25">
      <c r="A19" s="13" t="s">
        <v>569</v>
      </c>
      <c r="B19" s="13" t="s">
        <v>4</v>
      </c>
      <c r="C19" s="4" t="s">
        <v>567</v>
      </c>
      <c r="D19" s="13" t="s">
        <v>570</v>
      </c>
      <c r="E19" s="6" t="str">
        <f t="shared" si="0"/>
        <v>SHOULD</v>
      </c>
      <c r="F19" s="44"/>
      <c r="G19" s="45"/>
      <c r="H19" s="57"/>
      <c r="I19" s="5">
        <f t="shared" si="1"/>
        <v>0</v>
      </c>
      <c r="J19" s="5">
        <f>IFERROR(VLOOKUP($B19,Weightings!$A$2:$B$15,2,FALSE),"")</f>
        <v>8</v>
      </c>
      <c r="K19" s="5">
        <f t="shared" si="2"/>
        <v>0</v>
      </c>
      <c r="L19" s="5">
        <f t="shared" si="3"/>
        <v>24</v>
      </c>
    </row>
    <row r="20" spans="1:15" ht="35.25" customHeight="1" x14ac:dyDescent="0.25">
      <c r="A20" s="13" t="s">
        <v>571</v>
      </c>
      <c r="B20" s="13" t="s">
        <v>4</v>
      </c>
      <c r="C20" s="4" t="s">
        <v>567</v>
      </c>
      <c r="D20" s="4" t="s">
        <v>572</v>
      </c>
      <c r="E20" s="6" t="str">
        <f t="shared" si="0"/>
        <v>SHALL</v>
      </c>
      <c r="F20" s="44"/>
      <c r="G20" s="45"/>
      <c r="H20" s="57"/>
      <c r="I20" s="5">
        <f t="shared" si="1"/>
        <v>0</v>
      </c>
      <c r="J20" s="5">
        <f>IFERROR(VLOOKUP($B20,Weightings!$A$2:$B$15,2,FALSE),"")</f>
        <v>8</v>
      </c>
      <c r="K20" s="5">
        <f t="shared" si="2"/>
        <v>0</v>
      </c>
      <c r="L20" s="5">
        <f t="shared" si="3"/>
        <v>40</v>
      </c>
      <c r="O20" s="4"/>
    </row>
    <row r="21" spans="1:15" ht="15" customHeight="1" x14ac:dyDescent="0.25">
      <c r="A21" s="13" t="s">
        <v>573</v>
      </c>
      <c r="B21" s="13" t="s">
        <v>4</v>
      </c>
      <c r="C21" s="4" t="s">
        <v>574</v>
      </c>
      <c r="D21" s="4" t="s">
        <v>575</v>
      </c>
      <c r="E21" s="6" t="str">
        <f t="shared" si="0"/>
        <v>SHOULD</v>
      </c>
      <c r="F21" s="44"/>
      <c r="G21" s="45"/>
      <c r="H21" s="57"/>
      <c r="I21" s="5">
        <f t="shared" si="1"/>
        <v>0</v>
      </c>
      <c r="J21" s="5">
        <f>IFERROR(VLOOKUP($B21,Weightings!$A$2:$B$15,2,FALSE),"")</f>
        <v>8</v>
      </c>
      <c r="K21" s="5">
        <f t="shared" si="2"/>
        <v>0</v>
      </c>
      <c r="L21" s="5">
        <f t="shared" si="3"/>
        <v>24</v>
      </c>
      <c r="O21" s="13"/>
    </row>
    <row r="22" spans="1:15" ht="15" customHeight="1" x14ac:dyDescent="0.25">
      <c r="A22" s="13" t="s">
        <v>576</v>
      </c>
      <c r="B22" s="13" t="s">
        <v>4</v>
      </c>
      <c r="C22" s="4" t="s">
        <v>574</v>
      </c>
      <c r="D22" s="4" t="s">
        <v>577</v>
      </c>
      <c r="E22" s="6" t="str">
        <f t="shared" si="0"/>
        <v>SHALL</v>
      </c>
      <c r="F22" s="44"/>
      <c r="G22" s="45"/>
      <c r="H22" s="57"/>
      <c r="I22" s="5">
        <f t="shared" si="1"/>
        <v>0</v>
      </c>
      <c r="J22" s="5">
        <f>IFERROR(VLOOKUP($B22,Weightings!$A$2:$B$15,2,FALSE),"")</f>
        <v>8</v>
      </c>
      <c r="K22" s="5">
        <f t="shared" si="2"/>
        <v>0</v>
      </c>
      <c r="L22" s="5">
        <f t="shared" si="3"/>
        <v>40</v>
      </c>
      <c r="O22" s="13"/>
    </row>
    <row r="23" spans="1:15" ht="21" customHeight="1" x14ac:dyDescent="0.25">
      <c r="A23" s="13" t="s">
        <v>578</v>
      </c>
      <c r="B23" s="13" t="s">
        <v>4</v>
      </c>
      <c r="C23" s="4" t="s">
        <v>579</v>
      </c>
      <c r="D23" s="4" t="s">
        <v>580</v>
      </c>
      <c r="E23" s="6" t="str">
        <f t="shared" si="0"/>
        <v>SHALL</v>
      </c>
      <c r="F23" s="44"/>
      <c r="G23" s="45"/>
      <c r="H23" s="57"/>
      <c r="I23" s="5">
        <f t="shared" si="1"/>
        <v>0</v>
      </c>
      <c r="J23" s="5">
        <f>IFERROR(VLOOKUP($B23,Weightings!$A$2:$B$15,2,FALSE),"")</f>
        <v>8</v>
      </c>
      <c r="K23" s="5">
        <f t="shared" si="2"/>
        <v>0</v>
      </c>
      <c r="L23" s="5">
        <f t="shared" si="3"/>
        <v>40</v>
      </c>
      <c r="O23" s="4"/>
    </row>
    <row r="24" spans="1:15" ht="15" customHeight="1" x14ac:dyDescent="0.25">
      <c r="A24" s="13" t="s">
        <v>581</v>
      </c>
      <c r="B24" s="13" t="s">
        <v>4</v>
      </c>
      <c r="C24" s="4" t="s">
        <v>582</v>
      </c>
      <c r="D24" s="4" t="s">
        <v>583</v>
      </c>
      <c r="E24" s="6" t="str">
        <f t="shared" si="0"/>
        <v>SHOULD</v>
      </c>
      <c r="F24" s="44"/>
      <c r="G24" s="45"/>
      <c r="H24" s="57"/>
      <c r="I24" s="5">
        <f t="shared" si="1"/>
        <v>0</v>
      </c>
      <c r="J24" s="5">
        <f>IFERROR(VLOOKUP($B24,Weightings!$A$2:$B$15,2,FALSE),"")</f>
        <v>8</v>
      </c>
      <c r="K24" s="5">
        <f t="shared" si="2"/>
        <v>0</v>
      </c>
      <c r="L24" s="5">
        <f t="shared" si="3"/>
        <v>24</v>
      </c>
      <c r="O24" s="13"/>
    </row>
    <row r="25" spans="1:15" ht="15" customHeight="1" x14ac:dyDescent="0.25">
      <c r="A25" s="13" t="s">
        <v>584</v>
      </c>
      <c r="B25" s="13" t="s">
        <v>4</v>
      </c>
      <c r="C25" s="4" t="s">
        <v>582</v>
      </c>
      <c r="D25" s="4" t="s">
        <v>585</v>
      </c>
      <c r="E25" s="6" t="str">
        <f t="shared" si="0"/>
        <v>SHOULD</v>
      </c>
      <c r="F25" s="44"/>
      <c r="G25" s="45"/>
      <c r="H25" s="57"/>
      <c r="I25" s="5">
        <f t="shared" si="1"/>
        <v>0</v>
      </c>
      <c r="J25" s="5">
        <f>IFERROR(VLOOKUP($B25,Weightings!$A$2:$B$15,2,FALSE),"")</f>
        <v>8</v>
      </c>
      <c r="K25" s="5">
        <f t="shared" si="2"/>
        <v>0</v>
      </c>
      <c r="L25" s="5">
        <f t="shared" si="3"/>
        <v>24</v>
      </c>
      <c r="O25" s="13"/>
    </row>
    <row r="26" spans="1:15" ht="15" customHeight="1" x14ac:dyDescent="0.25">
      <c r="A26" s="13"/>
      <c r="B26" s="13"/>
      <c r="D26" s="2"/>
      <c r="E26" s="14" t="str">
        <f t="shared" si="0"/>
        <v/>
      </c>
      <c r="F26" s="3"/>
      <c r="J26" s="30" t="s">
        <v>586</v>
      </c>
      <c r="K26" s="30">
        <f>SUM(K2:K25)</f>
        <v>0</v>
      </c>
      <c r="L26" s="5">
        <f>SUM(L2:L25)</f>
        <v>832</v>
      </c>
    </row>
    <row r="27" spans="1:15" ht="15" customHeight="1" x14ac:dyDescent="0.25">
      <c r="A27" s="13"/>
      <c r="B27" s="13"/>
      <c r="D27" s="2"/>
      <c r="E27" s="14" t="str">
        <f t="shared" si="0"/>
        <v/>
      </c>
      <c r="F27" s="3"/>
      <c r="J27" s="5" t="str">
        <f>IFERROR(VLOOKUP($B27,Weightings!$A$2:$B$15,2,FALSE),"")</f>
        <v/>
      </c>
      <c r="K27" s="5" t="str">
        <f t="shared" si="2"/>
        <v/>
      </c>
      <c r="L27" s="5" t="str">
        <f t="shared" si="3"/>
        <v/>
      </c>
    </row>
    <row r="28" spans="1:15" ht="15" customHeight="1" x14ac:dyDescent="0.25">
      <c r="A28" s="13"/>
      <c r="B28" s="13"/>
      <c r="E28" t="str">
        <f t="shared" si="0"/>
        <v/>
      </c>
      <c r="F28" s="3"/>
      <c r="J28" s="5" t="str">
        <f>IFERROR(VLOOKUP($B28,Weightings!$A$2:$B$15,2,FALSE),"")</f>
        <v/>
      </c>
      <c r="K28" s="5" t="str">
        <f t="shared" si="2"/>
        <v/>
      </c>
      <c r="L28" s="5" t="str">
        <f t="shared" si="3"/>
        <v/>
      </c>
    </row>
    <row r="29" spans="1:15" ht="15" customHeight="1" x14ac:dyDescent="0.25">
      <c r="A29" s="13"/>
      <c r="B29" s="13"/>
      <c r="E29" t="str">
        <f t="shared" si="0"/>
        <v/>
      </c>
      <c r="F29" s="3"/>
      <c r="J29" s="5" t="str">
        <f>IFERROR(VLOOKUP($B29,Weightings!$A$2:$B$15,2,FALSE),"")</f>
        <v/>
      </c>
      <c r="K29" s="5" t="str">
        <f t="shared" si="2"/>
        <v/>
      </c>
      <c r="L29" s="5" t="str">
        <f t="shared" si="3"/>
        <v/>
      </c>
    </row>
    <row r="30" spans="1:15" ht="15" customHeight="1" x14ac:dyDescent="0.25">
      <c r="A30" s="13"/>
      <c r="B30" s="13"/>
      <c r="C30" s="13"/>
      <c r="D30" s="4"/>
      <c r="E30" s="6" t="str">
        <f t="shared" si="0"/>
        <v/>
      </c>
      <c r="F30" s="3"/>
      <c r="J30" s="5" t="str">
        <f>IFERROR(VLOOKUP($B30,Weightings!$A$2:$B$15,2,FALSE),"")</f>
        <v/>
      </c>
      <c r="K30" s="5" t="str">
        <f t="shared" si="2"/>
        <v/>
      </c>
      <c r="L30" s="5" t="str">
        <f t="shared" si="3"/>
        <v/>
      </c>
    </row>
    <row r="31" spans="1:15" ht="15" customHeight="1" x14ac:dyDescent="0.25">
      <c r="A31" s="13"/>
      <c r="B31" s="13"/>
      <c r="C31" s="13"/>
      <c r="D31" s="4"/>
      <c r="E31" s="6" t="str">
        <f t="shared" si="0"/>
        <v/>
      </c>
      <c r="F31" s="3"/>
      <c r="J31" s="5" t="str">
        <f>IFERROR(VLOOKUP($B31,Weightings!$A$2:$B$15,2,FALSE),"")</f>
        <v/>
      </c>
      <c r="K31" s="5" t="str">
        <f t="shared" si="2"/>
        <v/>
      </c>
      <c r="L31" s="5" t="str">
        <f t="shared" si="3"/>
        <v/>
      </c>
    </row>
    <row r="32" spans="1:15" ht="15" customHeight="1" x14ac:dyDescent="0.25">
      <c r="A32" s="13"/>
      <c r="B32" s="13"/>
      <c r="C32" s="13"/>
      <c r="D32" s="4"/>
      <c r="E32" s="6" t="str">
        <f t="shared" si="0"/>
        <v/>
      </c>
      <c r="F32" s="3"/>
      <c r="J32" s="5" t="str">
        <f>IFERROR(VLOOKUP($B32,Weightings!$A$2:$B$15,2,FALSE),"")</f>
        <v/>
      </c>
      <c r="K32" s="5" t="str">
        <f t="shared" si="2"/>
        <v/>
      </c>
      <c r="L32" s="5" t="str">
        <f t="shared" si="3"/>
        <v/>
      </c>
    </row>
    <row r="33" spans="1:12" ht="15" customHeight="1" x14ac:dyDescent="0.25">
      <c r="A33" s="13"/>
      <c r="B33" s="13"/>
      <c r="C33" s="13"/>
      <c r="D33" s="4"/>
      <c r="E33" s="6" t="str">
        <f t="shared" si="0"/>
        <v/>
      </c>
      <c r="F33" s="3"/>
      <c r="J33" s="5" t="str">
        <f>IFERROR(VLOOKUP($B33,Weightings!$A$2:$B$15,2,FALSE),"")</f>
        <v/>
      </c>
      <c r="K33" s="5" t="str">
        <f t="shared" si="2"/>
        <v/>
      </c>
      <c r="L33" s="5" t="str">
        <f t="shared" si="3"/>
        <v/>
      </c>
    </row>
    <row r="34" spans="1:12" ht="15" customHeight="1" x14ac:dyDescent="0.25">
      <c r="A34" s="13"/>
      <c r="B34" s="13"/>
      <c r="C34" s="13"/>
      <c r="D34" s="4"/>
      <c r="E34" s="6" t="str">
        <f t="shared" ref="E34:E65" si="4">IF(ISNUMBER(SEARCH("SHALL",UPPER($D34))),"SHALL",IF(ISNUMBER(SEARCH("SHOULD",UPPER($D34))),"SHOULD",IF(ISNUMBER(SEARCH("MAY",UPPER($D34))),"MAY","")))</f>
        <v/>
      </c>
      <c r="F34" s="3"/>
      <c r="J34" s="5" t="str">
        <f>IFERROR(VLOOKUP($B34,Weightings!$A$2:$B$15,2,FALSE),"")</f>
        <v/>
      </c>
      <c r="K34" s="5" t="str">
        <f t="shared" ref="K34:K65" si="5">IFERROR($J34*$I34,"")</f>
        <v/>
      </c>
      <c r="L34" s="5" t="str">
        <f t="shared" ref="L34:L65" si="6">IFERROR($J34*IF($E34="SHALL",5,IF($E34="SHOULD",3,IF($E34="MAY",1,0))),"")</f>
        <v/>
      </c>
    </row>
    <row r="35" spans="1:12" ht="15" customHeight="1" x14ac:dyDescent="0.25">
      <c r="A35" s="13"/>
      <c r="B35" s="13"/>
      <c r="C35" s="13"/>
      <c r="D35" s="4"/>
      <c r="E35" s="6" t="str">
        <f t="shared" si="4"/>
        <v/>
      </c>
      <c r="F35" s="3"/>
      <c r="J35" s="5" t="str">
        <f>IFERROR(VLOOKUP($B35,Weightings!$A$2:$B$15,2,FALSE),"")</f>
        <v/>
      </c>
      <c r="K35" s="5" t="str">
        <f t="shared" si="5"/>
        <v/>
      </c>
      <c r="L35" s="5" t="str">
        <f t="shared" si="6"/>
        <v/>
      </c>
    </row>
    <row r="36" spans="1:12" ht="15" customHeight="1" x14ac:dyDescent="0.25">
      <c r="A36" s="13"/>
      <c r="B36" s="13"/>
      <c r="C36" s="13"/>
      <c r="D36" s="4"/>
      <c r="E36" s="6" t="str">
        <f t="shared" si="4"/>
        <v/>
      </c>
      <c r="F36" s="3"/>
      <c r="J36" s="5" t="str">
        <f>IFERROR(VLOOKUP($B36,Weightings!$A$2:$B$15,2,FALSE),"")</f>
        <v/>
      </c>
      <c r="K36" s="5" t="str">
        <f t="shared" si="5"/>
        <v/>
      </c>
      <c r="L36" s="5" t="str">
        <f t="shared" si="6"/>
        <v/>
      </c>
    </row>
    <row r="37" spans="1:12" ht="15" customHeight="1" x14ac:dyDescent="0.25">
      <c r="A37" s="13"/>
      <c r="B37" s="13"/>
      <c r="C37" s="13"/>
      <c r="D37" s="4"/>
      <c r="E37" s="6" t="str">
        <f t="shared" si="4"/>
        <v/>
      </c>
      <c r="F37" s="3"/>
      <c r="J37" s="5" t="str">
        <f>IFERROR(VLOOKUP($B37,Weightings!$A$2:$B$15,2,FALSE),"")</f>
        <v/>
      </c>
      <c r="K37" s="5" t="str">
        <f t="shared" si="5"/>
        <v/>
      </c>
      <c r="L37" s="5" t="str">
        <f t="shared" si="6"/>
        <v/>
      </c>
    </row>
    <row r="38" spans="1:12" ht="15" customHeight="1" x14ac:dyDescent="0.25">
      <c r="A38" s="13"/>
      <c r="B38" s="13"/>
      <c r="C38" s="13"/>
      <c r="D38" s="4"/>
      <c r="E38" s="6" t="str">
        <f t="shared" si="4"/>
        <v/>
      </c>
      <c r="F38" s="3"/>
      <c r="J38" s="5" t="str">
        <f>IFERROR(VLOOKUP($B38,Weightings!$A$2:$B$15,2,FALSE),"")</f>
        <v/>
      </c>
      <c r="K38" s="5" t="str">
        <f t="shared" si="5"/>
        <v/>
      </c>
      <c r="L38" s="5" t="str">
        <f t="shared" si="6"/>
        <v/>
      </c>
    </row>
    <row r="39" spans="1:12" ht="15" customHeight="1" x14ac:dyDescent="0.25">
      <c r="E39" t="str">
        <f t="shared" si="4"/>
        <v/>
      </c>
      <c r="F39" s="3"/>
      <c r="J39" s="5" t="str">
        <f>IFERROR(VLOOKUP($B39,Weightings!$A$2:$B$15,2,FALSE),"")</f>
        <v/>
      </c>
      <c r="K39" s="5" t="str">
        <f t="shared" si="5"/>
        <v/>
      </c>
      <c r="L39" s="5" t="str">
        <f t="shared" si="6"/>
        <v/>
      </c>
    </row>
    <row r="40" spans="1:12" ht="15" customHeight="1" x14ac:dyDescent="0.25">
      <c r="E40" t="str">
        <f t="shared" si="4"/>
        <v/>
      </c>
      <c r="F40" s="3"/>
      <c r="J40" s="5" t="str">
        <f>IFERROR(VLOOKUP($B40,Weightings!$A$2:$B$15,2,FALSE),"")</f>
        <v/>
      </c>
      <c r="K40" s="5" t="str">
        <f t="shared" si="5"/>
        <v/>
      </c>
      <c r="L40" s="5" t="str">
        <f t="shared" si="6"/>
        <v/>
      </c>
    </row>
    <row r="41" spans="1:12" ht="15" customHeight="1" x14ac:dyDescent="0.25">
      <c r="E41" t="str">
        <f t="shared" si="4"/>
        <v/>
      </c>
      <c r="F41" s="3"/>
      <c r="J41" s="5" t="str">
        <f>IFERROR(VLOOKUP($B41,Weightings!$A$2:$B$15,2,FALSE),"")</f>
        <v/>
      </c>
      <c r="K41" s="5" t="str">
        <f t="shared" si="5"/>
        <v/>
      </c>
      <c r="L41" s="5" t="str">
        <f t="shared" si="6"/>
        <v/>
      </c>
    </row>
    <row r="42" spans="1:12" ht="15" customHeight="1" x14ac:dyDescent="0.25">
      <c r="E42" t="str">
        <f t="shared" si="4"/>
        <v/>
      </c>
      <c r="F42" s="3"/>
      <c r="J42" s="5" t="str">
        <f>IFERROR(VLOOKUP($B42,Weightings!$A$2:$B$15,2,FALSE),"")</f>
        <v/>
      </c>
      <c r="K42" s="5" t="str">
        <f t="shared" si="5"/>
        <v/>
      </c>
      <c r="L42" s="5" t="str">
        <f t="shared" si="6"/>
        <v/>
      </c>
    </row>
    <row r="43" spans="1:12" ht="15" customHeight="1" x14ac:dyDescent="0.25">
      <c r="E43" t="str">
        <f t="shared" si="4"/>
        <v/>
      </c>
      <c r="F43" s="3"/>
      <c r="J43" s="5" t="str">
        <f>IFERROR(VLOOKUP($B43,Weightings!$A$2:$B$15,2,FALSE),"")</f>
        <v/>
      </c>
      <c r="K43" s="5" t="str">
        <f t="shared" si="5"/>
        <v/>
      </c>
      <c r="L43" s="5" t="str">
        <f t="shared" si="6"/>
        <v/>
      </c>
    </row>
    <row r="44" spans="1:12" ht="15" customHeight="1" x14ac:dyDescent="0.25">
      <c r="E44" t="str">
        <f t="shared" si="4"/>
        <v/>
      </c>
      <c r="F44" s="3"/>
      <c r="J44" s="5" t="str">
        <f>IFERROR(VLOOKUP($B44,Weightings!$A$2:$B$15,2,FALSE),"")</f>
        <v/>
      </c>
      <c r="K44" s="5" t="str">
        <f t="shared" si="5"/>
        <v/>
      </c>
      <c r="L44" s="5" t="str">
        <f t="shared" si="6"/>
        <v/>
      </c>
    </row>
    <row r="45" spans="1:12" ht="15" customHeight="1" x14ac:dyDescent="0.25">
      <c r="E45" t="str">
        <f t="shared" si="4"/>
        <v/>
      </c>
      <c r="F45" s="3"/>
      <c r="J45" s="5" t="str">
        <f>IFERROR(VLOOKUP($B45,Weightings!$A$2:$B$15,2,FALSE),"")</f>
        <v/>
      </c>
      <c r="K45" s="5" t="str">
        <f t="shared" si="5"/>
        <v/>
      </c>
      <c r="L45" s="5" t="str">
        <f t="shared" si="6"/>
        <v/>
      </c>
    </row>
    <row r="46" spans="1:12" ht="15" customHeight="1" x14ac:dyDescent="0.25">
      <c r="E46" t="str">
        <f t="shared" si="4"/>
        <v/>
      </c>
      <c r="F46" s="3"/>
      <c r="J46" s="5" t="str">
        <f>IFERROR(VLOOKUP($B46,Weightings!$A$2:$B$15,2,FALSE),"")</f>
        <v/>
      </c>
      <c r="K46" s="5" t="str">
        <f t="shared" si="5"/>
        <v/>
      </c>
      <c r="L46" s="5" t="str">
        <f t="shared" si="6"/>
        <v/>
      </c>
    </row>
    <row r="47" spans="1:12" ht="15" customHeight="1" x14ac:dyDescent="0.25">
      <c r="E47" t="str">
        <f t="shared" si="4"/>
        <v/>
      </c>
      <c r="F47" s="3"/>
      <c r="J47" s="5" t="str">
        <f>IFERROR(VLOOKUP($B47,Weightings!$A$2:$B$15,2,FALSE),"")</f>
        <v/>
      </c>
      <c r="K47" s="5" t="str">
        <f t="shared" si="5"/>
        <v/>
      </c>
      <c r="L47" s="5" t="str">
        <f t="shared" si="6"/>
        <v/>
      </c>
    </row>
    <row r="48" spans="1:12" ht="15" customHeight="1" x14ac:dyDescent="0.25">
      <c r="E48" t="str">
        <f t="shared" si="4"/>
        <v/>
      </c>
      <c r="F48" s="3"/>
      <c r="J48" s="5" t="str">
        <f>IFERROR(VLOOKUP($B48,Weightings!$A$2:$B$15,2,FALSE),"")</f>
        <v/>
      </c>
      <c r="K48" s="5" t="str">
        <f t="shared" si="5"/>
        <v/>
      </c>
      <c r="L48" s="5" t="str">
        <f t="shared" si="6"/>
        <v/>
      </c>
    </row>
    <row r="49" spans="5:12" ht="15" customHeight="1" x14ac:dyDescent="0.25">
      <c r="E49" t="str">
        <f t="shared" si="4"/>
        <v/>
      </c>
      <c r="F49" s="3"/>
      <c r="J49" s="5" t="str">
        <f>IFERROR(VLOOKUP($B49,Weightings!$A$2:$B$15,2,FALSE),"")</f>
        <v/>
      </c>
      <c r="K49" s="5" t="str">
        <f t="shared" si="5"/>
        <v/>
      </c>
      <c r="L49" s="5" t="str">
        <f t="shared" si="6"/>
        <v/>
      </c>
    </row>
    <row r="50" spans="5:12" ht="15" customHeight="1" x14ac:dyDescent="0.25">
      <c r="E50" t="str">
        <f t="shared" si="4"/>
        <v/>
      </c>
      <c r="F50" s="3"/>
      <c r="J50" s="5" t="str">
        <f>IFERROR(VLOOKUP($B50,Weightings!$A$2:$B$15,2,FALSE),"")</f>
        <v/>
      </c>
      <c r="K50" s="5" t="str">
        <f t="shared" si="5"/>
        <v/>
      </c>
      <c r="L50" s="5" t="str">
        <f t="shared" si="6"/>
        <v/>
      </c>
    </row>
    <row r="51" spans="5:12" ht="15" customHeight="1" x14ac:dyDescent="0.25">
      <c r="E51" t="str">
        <f t="shared" si="4"/>
        <v/>
      </c>
      <c r="F51" s="3"/>
      <c r="J51" s="5" t="str">
        <f>IFERROR(VLOOKUP($B51,Weightings!$A$2:$B$15,2,FALSE),"")</f>
        <v/>
      </c>
      <c r="K51" s="5" t="str">
        <f t="shared" si="5"/>
        <v/>
      </c>
      <c r="L51" s="5" t="str">
        <f t="shared" si="6"/>
        <v/>
      </c>
    </row>
    <row r="52" spans="5:12" ht="15" customHeight="1" x14ac:dyDescent="0.25">
      <c r="E52" t="str">
        <f t="shared" si="4"/>
        <v/>
      </c>
      <c r="F52" s="3"/>
      <c r="J52" s="5" t="str">
        <f>IFERROR(VLOOKUP($B52,Weightings!$A$2:$B$15,2,FALSE),"")</f>
        <v/>
      </c>
      <c r="K52" s="5" t="str">
        <f t="shared" si="5"/>
        <v/>
      </c>
      <c r="L52" s="5" t="str">
        <f t="shared" si="6"/>
        <v/>
      </c>
    </row>
    <row r="53" spans="5:12" ht="15" customHeight="1" x14ac:dyDescent="0.25">
      <c r="E53" t="str">
        <f t="shared" si="4"/>
        <v/>
      </c>
      <c r="F53" s="3"/>
      <c r="J53" s="5" t="str">
        <f>IFERROR(VLOOKUP($B53,Weightings!$A$2:$B$15,2,FALSE),"")</f>
        <v/>
      </c>
      <c r="K53" s="5" t="str">
        <f t="shared" si="5"/>
        <v/>
      </c>
      <c r="L53" s="5" t="str">
        <f t="shared" si="6"/>
        <v/>
      </c>
    </row>
    <row r="54" spans="5:12" ht="15" customHeight="1" x14ac:dyDescent="0.25">
      <c r="E54" t="str">
        <f t="shared" si="4"/>
        <v/>
      </c>
      <c r="F54" s="3"/>
      <c r="J54" s="5" t="str">
        <f>IFERROR(VLOOKUP($B54,Weightings!$A$2:$B$15,2,FALSE),"")</f>
        <v/>
      </c>
      <c r="K54" s="5" t="str">
        <f t="shared" si="5"/>
        <v/>
      </c>
      <c r="L54" s="5" t="str">
        <f t="shared" si="6"/>
        <v/>
      </c>
    </row>
    <row r="55" spans="5:12" ht="15" customHeight="1" x14ac:dyDescent="0.25">
      <c r="E55" t="str">
        <f t="shared" si="4"/>
        <v/>
      </c>
      <c r="F55" s="3"/>
      <c r="J55" s="5" t="str">
        <f>IFERROR(VLOOKUP($B55,Weightings!$A$2:$B$15,2,FALSE),"")</f>
        <v/>
      </c>
      <c r="K55" s="5" t="str">
        <f t="shared" si="5"/>
        <v/>
      </c>
      <c r="L55" s="5" t="str">
        <f t="shared" si="6"/>
        <v/>
      </c>
    </row>
    <row r="56" spans="5:12" ht="15" customHeight="1" x14ac:dyDescent="0.25">
      <c r="E56" t="str">
        <f t="shared" si="4"/>
        <v/>
      </c>
      <c r="F56" s="3"/>
      <c r="J56" s="5" t="str">
        <f>IFERROR(VLOOKUP($B56,Weightings!$A$2:$B$15,2,FALSE),"")</f>
        <v/>
      </c>
      <c r="K56" s="5" t="str">
        <f t="shared" si="5"/>
        <v/>
      </c>
      <c r="L56" s="5" t="str">
        <f t="shared" si="6"/>
        <v/>
      </c>
    </row>
    <row r="57" spans="5:12" ht="15" customHeight="1" x14ac:dyDescent="0.25">
      <c r="E57" t="str">
        <f t="shared" si="4"/>
        <v/>
      </c>
      <c r="F57" s="3"/>
      <c r="J57" s="5" t="str">
        <f>IFERROR(VLOOKUP($B57,Weightings!$A$2:$B$15,2,FALSE),"")</f>
        <v/>
      </c>
      <c r="K57" s="5" t="str">
        <f t="shared" si="5"/>
        <v/>
      </c>
      <c r="L57" s="5" t="str">
        <f t="shared" si="6"/>
        <v/>
      </c>
    </row>
    <row r="58" spans="5:12" ht="15" customHeight="1" x14ac:dyDescent="0.25">
      <c r="E58" t="str">
        <f t="shared" si="4"/>
        <v/>
      </c>
      <c r="F58" s="3"/>
      <c r="J58" s="5" t="str">
        <f>IFERROR(VLOOKUP($B58,Weightings!$A$2:$B$15,2,FALSE),"")</f>
        <v/>
      </c>
      <c r="K58" s="5" t="str">
        <f t="shared" si="5"/>
        <v/>
      </c>
      <c r="L58" s="5" t="str">
        <f t="shared" si="6"/>
        <v/>
      </c>
    </row>
    <row r="59" spans="5:12" ht="15" customHeight="1" x14ac:dyDescent="0.25">
      <c r="E59" t="str">
        <f t="shared" si="4"/>
        <v/>
      </c>
      <c r="F59" s="3"/>
      <c r="J59" s="5" t="str">
        <f>IFERROR(VLOOKUP($B59,Weightings!$A$2:$B$15,2,FALSE),"")</f>
        <v/>
      </c>
      <c r="K59" s="5" t="str">
        <f t="shared" si="5"/>
        <v/>
      </c>
      <c r="L59" s="5" t="str">
        <f t="shared" si="6"/>
        <v/>
      </c>
    </row>
    <row r="60" spans="5:12" ht="15" customHeight="1" x14ac:dyDescent="0.25">
      <c r="E60" t="str">
        <f t="shared" si="4"/>
        <v/>
      </c>
      <c r="F60" s="3"/>
      <c r="J60" s="5" t="str">
        <f>IFERROR(VLOOKUP($B60,Weightings!$A$2:$B$15,2,FALSE),"")</f>
        <v/>
      </c>
      <c r="K60" s="5" t="str">
        <f t="shared" si="5"/>
        <v/>
      </c>
      <c r="L60" s="5" t="str">
        <f t="shared" si="6"/>
        <v/>
      </c>
    </row>
    <row r="61" spans="5:12" ht="15" customHeight="1" x14ac:dyDescent="0.25">
      <c r="E61" t="str">
        <f t="shared" si="4"/>
        <v/>
      </c>
      <c r="F61" s="3"/>
      <c r="J61" s="5" t="str">
        <f>IFERROR(VLOOKUP($B61,Weightings!$A$2:$B$15,2,FALSE),"")</f>
        <v/>
      </c>
      <c r="K61" s="5" t="str">
        <f t="shared" si="5"/>
        <v/>
      </c>
      <c r="L61" s="5" t="str">
        <f t="shared" si="6"/>
        <v/>
      </c>
    </row>
    <row r="62" spans="5:12" ht="15" customHeight="1" x14ac:dyDescent="0.25">
      <c r="E62" t="str">
        <f t="shared" si="4"/>
        <v/>
      </c>
      <c r="F62" s="3"/>
      <c r="J62" s="5" t="str">
        <f>IFERROR(VLOOKUP($B62,Weightings!$A$2:$B$15,2,FALSE),"")</f>
        <v/>
      </c>
      <c r="K62" s="5" t="str">
        <f t="shared" si="5"/>
        <v/>
      </c>
      <c r="L62" s="5" t="str">
        <f t="shared" si="6"/>
        <v/>
      </c>
    </row>
    <row r="63" spans="5:12" ht="15" customHeight="1" x14ac:dyDescent="0.25">
      <c r="E63" t="str">
        <f t="shared" si="4"/>
        <v/>
      </c>
      <c r="F63" s="3"/>
      <c r="J63" s="5" t="str">
        <f>IFERROR(VLOOKUP($B63,Weightings!$A$2:$B$15,2,FALSE),"")</f>
        <v/>
      </c>
      <c r="K63" s="5" t="str">
        <f t="shared" si="5"/>
        <v/>
      </c>
      <c r="L63" s="5" t="str">
        <f t="shared" si="6"/>
        <v/>
      </c>
    </row>
    <row r="64" spans="5:12" ht="15" customHeight="1" x14ac:dyDescent="0.25">
      <c r="E64" t="str">
        <f t="shared" si="4"/>
        <v/>
      </c>
      <c r="F64" s="3"/>
      <c r="J64" s="5" t="str">
        <f>IFERROR(VLOOKUP($B64,Weightings!$A$2:$B$15,2,FALSE),"")</f>
        <v/>
      </c>
      <c r="K64" s="5" t="str">
        <f t="shared" si="5"/>
        <v/>
      </c>
      <c r="L64" s="5" t="str">
        <f t="shared" si="6"/>
        <v/>
      </c>
    </row>
    <row r="65" spans="5:12" ht="15" customHeight="1" x14ac:dyDescent="0.25">
      <c r="E65" t="str">
        <f t="shared" si="4"/>
        <v/>
      </c>
      <c r="F65" s="3"/>
      <c r="J65" s="5" t="str">
        <f>IFERROR(VLOOKUP($B65,Weightings!$A$2:$B$15,2,FALSE),"")</f>
        <v/>
      </c>
      <c r="K65" s="5" t="str">
        <f t="shared" si="5"/>
        <v/>
      </c>
      <c r="L65" s="5" t="str">
        <f t="shared" si="6"/>
        <v/>
      </c>
    </row>
    <row r="66" spans="5:12" ht="15" customHeight="1" x14ac:dyDescent="0.25">
      <c r="E66" t="str">
        <f t="shared" ref="E66:E97" si="7">IF(ISNUMBER(SEARCH("SHALL",UPPER($D66))),"SHALL",IF(ISNUMBER(SEARCH("SHOULD",UPPER($D66))),"SHOULD",IF(ISNUMBER(SEARCH("MAY",UPPER($D66))),"MAY","")))</f>
        <v/>
      </c>
      <c r="F66" s="3"/>
      <c r="J66" s="5" t="str">
        <f>IFERROR(VLOOKUP($B66,Weightings!$A$2:$B$15,2,FALSE),"")</f>
        <v/>
      </c>
      <c r="K66" s="5" t="str">
        <f t="shared" ref="K66:K97" si="8">IFERROR($J66*$I66,"")</f>
        <v/>
      </c>
      <c r="L66" s="5" t="str">
        <f t="shared" ref="L66:L97" si="9">IFERROR($J66*IF($E66="SHALL",5,IF($E66="SHOULD",3,IF($E66="MAY",1,0))),"")</f>
        <v/>
      </c>
    </row>
    <row r="67" spans="5:12" ht="15" customHeight="1" x14ac:dyDescent="0.25">
      <c r="E67" t="str">
        <f t="shared" si="7"/>
        <v/>
      </c>
      <c r="F67" s="3"/>
      <c r="J67" s="5" t="str">
        <f>IFERROR(VLOOKUP($B67,Weightings!$A$2:$B$15,2,FALSE),"")</f>
        <v/>
      </c>
      <c r="K67" s="5" t="str">
        <f t="shared" si="8"/>
        <v/>
      </c>
      <c r="L67" s="5" t="str">
        <f t="shared" si="9"/>
        <v/>
      </c>
    </row>
    <row r="68" spans="5:12" ht="15" customHeight="1" x14ac:dyDescent="0.25">
      <c r="E68" t="str">
        <f t="shared" si="7"/>
        <v/>
      </c>
      <c r="F68" s="3"/>
      <c r="J68" s="5" t="str">
        <f>IFERROR(VLOOKUP($B68,Weightings!$A$2:$B$15,2,FALSE),"")</f>
        <v/>
      </c>
      <c r="K68" s="5" t="str">
        <f t="shared" si="8"/>
        <v/>
      </c>
      <c r="L68" s="5" t="str">
        <f t="shared" si="9"/>
        <v/>
      </c>
    </row>
    <row r="69" spans="5:12" ht="15" customHeight="1" x14ac:dyDescent="0.25">
      <c r="E69" t="str">
        <f t="shared" si="7"/>
        <v/>
      </c>
      <c r="F69" s="3"/>
      <c r="J69" s="5" t="str">
        <f>IFERROR(VLOOKUP($B69,Weightings!$A$2:$B$15,2,FALSE),"")</f>
        <v/>
      </c>
      <c r="K69" s="5" t="str">
        <f t="shared" si="8"/>
        <v/>
      </c>
      <c r="L69" s="5" t="str">
        <f t="shared" si="9"/>
        <v/>
      </c>
    </row>
    <row r="70" spans="5:12" ht="15" customHeight="1" x14ac:dyDescent="0.25">
      <c r="E70" t="str">
        <f t="shared" si="7"/>
        <v/>
      </c>
      <c r="F70" s="3"/>
      <c r="J70" s="5" t="str">
        <f>IFERROR(VLOOKUP($B70,Weightings!$A$2:$B$15,2,FALSE),"")</f>
        <v/>
      </c>
      <c r="K70" s="5" t="str">
        <f t="shared" si="8"/>
        <v/>
      </c>
      <c r="L70" s="5" t="str">
        <f t="shared" si="9"/>
        <v/>
      </c>
    </row>
    <row r="71" spans="5:12" ht="15" customHeight="1" x14ac:dyDescent="0.25">
      <c r="E71" t="str">
        <f t="shared" si="7"/>
        <v/>
      </c>
      <c r="F71" s="3"/>
      <c r="J71" s="5" t="str">
        <f>IFERROR(VLOOKUP($B71,Weightings!$A$2:$B$15,2,FALSE),"")</f>
        <v/>
      </c>
      <c r="K71" s="5" t="str">
        <f t="shared" si="8"/>
        <v/>
      </c>
      <c r="L71" s="5" t="str">
        <f t="shared" si="9"/>
        <v/>
      </c>
    </row>
    <row r="72" spans="5:12" ht="15" customHeight="1" x14ac:dyDescent="0.25">
      <c r="E72" t="str">
        <f t="shared" si="7"/>
        <v/>
      </c>
      <c r="F72" s="3"/>
      <c r="J72" s="5" t="str">
        <f>IFERROR(VLOOKUP($B72,Weightings!$A$2:$B$15,2,FALSE),"")</f>
        <v/>
      </c>
      <c r="K72" s="5" t="str">
        <f t="shared" si="8"/>
        <v/>
      </c>
      <c r="L72" s="5" t="str">
        <f t="shared" si="9"/>
        <v/>
      </c>
    </row>
    <row r="73" spans="5:12" ht="15" customHeight="1" x14ac:dyDescent="0.25">
      <c r="E73" t="str">
        <f t="shared" si="7"/>
        <v/>
      </c>
      <c r="F73" s="3"/>
      <c r="J73" s="5" t="str">
        <f>IFERROR(VLOOKUP($B73,Weightings!$A$2:$B$15,2,FALSE),"")</f>
        <v/>
      </c>
      <c r="K73" s="5" t="str">
        <f t="shared" si="8"/>
        <v/>
      </c>
      <c r="L73" s="5" t="str">
        <f t="shared" si="9"/>
        <v/>
      </c>
    </row>
    <row r="74" spans="5:12" ht="15" customHeight="1" x14ac:dyDescent="0.25">
      <c r="E74" t="str">
        <f t="shared" si="7"/>
        <v/>
      </c>
      <c r="F74" s="3"/>
      <c r="J74" s="5" t="str">
        <f>IFERROR(VLOOKUP($B74,Weightings!$A$2:$B$15,2,FALSE),"")</f>
        <v/>
      </c>
      <c r="K74" s="5" t="str">
        <f t="shared" si="8"/>
        <v/>
      </c>
      <c r="L74" s="5" t="str">
        <f t="shared" si="9"/>
        <v/>
      </c>
    </row>
    <row r="75" spans="5:12" ht="15" customHeight="1" x14ac:dyDescent="0.25">
      <c r="E75" t="str">
        <f t="shared" si="7"/>
        <v/>
      </c>
      <c r="F75" s="3"/>
      <c r="J75" s="5" t="str">
        <f>IFERROR(VLOOKUP($B75,Weightings!$A$2:$B$15,2,FALSE),"")</f>
        <v/>
      </c>
      <c r="K75" s="5" t="str">
        <f t="shared" si="8"/>
        <v/>
      </c>
      <c r="L75" s="5" t="str">
        <f t="shared" si="9"/>
        <v/>
      </c>
    </row>
    <row r="76" spans="5:12" ht="15" customHeight="1" x14ac:dyDescent="0.25">
      <c r="E76" t="str">
        <f t="shared" si="7"/>
        <v/>
      </c>
      <c r="F76" s="3"/>
      <c r="J76" s="5" t="str">
        <f>IFERROR(VLOOKUP($B76,Weightings!$A$2:$B$15,2,FALSE),"")</f>
        <v/>
      </c>
      <c r="K76" s="5" t="str">
        <f t="shared" si="8"/>
        <v/>
      </c>
      <c r="L76" s="5" t="str">
        <f t="shared" si="9"/>
        <v/>
      </c>
    </row>
    <row r="77" spans="5:12" ht="15" customHeight="1" x14ac:dyDescent="0.25">
      <c r="E77" t="str">
        <f t="shared" si="7"/>
        <v/>
      </c>
      <c r="F77" s="3"/>
      <c r="J77" s="5" t="str">
        <f>IFERROR(VLOOKUP($B77,Weightings!$A$2:$B$15,2,FALSE),"")</f>
        <v/>
      </c>
      <c r="K77" s="5" t="str">
        <f t="shared" si="8"/>
        <v/>
      </c>
      <c r="L77" s="5" t="str">
        <f t="shared" si="9"/>
        <v/>
      </c>
    </row>
    <row r="78" spans="5:12" ht="15" customHeight="1" x14ac:dyDescent="0.25">
      <c r="E78" t="str">
        <f t="shared" si="7"/>
        <v/>
      </c>
      <c r="F78" s="3"/>
      <c r="J78" s="5" t="str">
        <f>IFERROR(VLOOKUP($B78,Weightings!$A$2:$B$15,2,FALSE),"")</f>
        <v/>
      </c>
      <c r="K78" s="5" t="str">
        <f t="shared" si="8"/>
        <v/>
      </c>
      <c r="L78" s="5" t="str">
        <f t="shared" si="9"/>
        <v/>
      </c>
    </row>
    <row r="79" spans="5:12" ht="15" customHeight="1" x14ac:dyDescent="0.25">
      <c r="E79" t="str">
        <f t="shared" si="7"/>
        <v/>
      </c>
      <c r="F79" s="3"/>
      <c r="J79" s="5" t="str">
        <f>IFERROR(VLOOKUP($B79,Weightings!$A$2:$B$15,2,FALSE),"")</f>
        <v/>
      </c>
      <c r="K79" s="5" t="str">
        <f t="shared" si="8"/>
        <v/>
      </c>
      <c r="L79" s="5" t="str">
        <f t="shared" si="9"/>
        <v/>
      </c>
    </row>
    <row r="80" spans="5:12" ht="15" customHeight="1" x14ac:dyDescent="0.25">
      <c r="E80" t="str">
        <f t="shared" si="7"/>
        <v/>
      </c>
      <c r="F80" s="3"/>
      <c r="J80" s="5" t="str">
        <f>IFERROR(VLOOKUP($B80,Weightings!$A$2:$B$15,2,FALSE),"")</f>
        <v/>
      </c>
      <c r="K80" s="5" t="str">
        <f t="shared" si="8"/>
        <v/>
      </c>
      <c r="L80" s="5" t="str">
        <f t="shared" si="9"/>
        <v/>
      </c>
    </row>
    <row r="81" spans="5:12" ht="15" customHeight="1" x14ac:dyDescent="0.25">
      <c r="E81" t="str">
        <f t="shared" si="7"/>
        <v/>
      </c>
      <c r="F81" s="3"/>
      <c r="J81" s="5" t="str">
        <f>IFERROR(VLOOKUP($B81,Weightings!$A$2:$B$15,2,FALSE),"")</f>
        <v/>
      </c>
      <c r="K81" s="5" t="str">
        <f t="shared" si="8"/>
        <v/>
      </c>
      <c r="L81" s="5" t="str">
        <f t="shared" si="9"/>
        <v/>
      </c>
    </row>
    <row r="82" spans="5:12" ht="15" customHeight="1" x14ac:dyDescent="0.25">
      <c r="E82" t="str">
        <f t="shared" si="7"/>
        <v/>
      </c>
      <c r="F82" s="3"/>
      <c r="J82" s="5" t="str">
        <f>IFERROR(VLOOKUP($B82,Weightings!$A$2:$B$15,2,FALSE),"")</f>
        <v/>
      </c>
      <c r="K82" s="5" t="str">
        <f t="shared" si="8"/>
        <v/>
      </c>
      <c r="L82" s="5" t="str">
        <f t="shared" si="9"/>
        <v/>
      </c>
    </row>
    <row r="83" spans="5:12" ht="15" customHeight="1" x14ac:dyDescent="0.25">
      <c r="E83" t="str">
        <f t="shared" si="7"/>
        <v/>
      </c>
      <c r="F83" s="3"/>
      <c r="J83" s="5" t="str">
        <f>IFERROR(VLOOKUP($B83,Weightings!$A$2:$B$15,2,FALSE),"")</f>
        <v/>
      </c>
      <c r="K83" s="5" t="str">
        <f t="shared" si="8"/>
        <v/>
      </c>
      <c r="L83" s="5" t="str">
        <f t="shared" si="9"/>
        <v/>
      </c>
    </row>
    <row r="84" spans="5:12" ht="15" customHeight="1" x14ac:dyDescent="0.25">
      <c r="E84" t="str">
        <f t="shared" si="7"/>
        <v/>
      </c>
      <c r="F84" s="3"/>
      <c r="J84" s="5" t="str">
        <f>IFERROR(VLOOKUP($B84,Weightings!$A$2:$B$15,2,FALSE),"")</f>
        <v/>
      </c>
      <c r="K84" s="5" t="str">
        <f t="shared" si="8"/>
        <v/>
      </c>
      <c r="L84" s="5" t="str">
        <f t="shared" si="9"/>
        <v/>
      </c>
    </row>
    <row r="85" spans="5:12" ht="15" customHeight="1" x14ac:dyDescent="0.25">
      <c r="E85" t="str">
        <f t="shared" si="7"/>
        <v/>
      </c>
      <c r="F85" s="3"/>
      <c r="J85" s="5" t="str">
        <f>IFERROR(VLOOKUP($B85,Weightings!$A$2:$B$15,2,FALSE),"")</f>
        <v/>
      </c>
      <c r="K85" s="5" t="str">
        <f t="shared" si="8"/>
        <v/>
      </c>
      <c r="L85" s="5" t="str">
        <f t="shared" si="9"/>
        <v/>
      </c>
    </row>
    <row r="86" spans="5:12" ht="15" customHeight="1" x14ac:dyDescent="0.25">
      <c r="E86" t="str">
        <f t="shared" si="7"/>
        <v/>
      </c>
      <c r="F86" s="3"/>
      <c r="J86" s="5" t="str">
        <f>IFERROR(VLOOKUP($B86,Weightings!$A$2:$B$15,2,FALSE),"")</f>
        <v/>
      </c>
      <c r="K86" s="5" t="str">
        <f t="shared" si="8"/>
        <v/>
      </c>
      <c r="L86" s="5" t="str">
        <f t="shared" si="9"/>
        <v/>
      </c>
    </row>
    <row r="87" spans="5:12" ht="15" customHeight="1" x14ac:dyDescent="0.25">
      <c r="E87" t="str">
        <f t="shared" si="7"/>
        <v/>
      </c>
      <c r="F87" s="3"/>
      <c r="J87" s="5" t="str">
        <f>IFERROR(VLOOKUP($B87,Weightings!$A$2:$B$15,2,FALSE),"")</f>
        <v/>
      </c>
      <c r="K87" s="5" t="str">
        <f t="shared" si="8"/>
        <v/>
      </c>
      <c r="L87" s="5" t="str">
        <f t="shared" si="9"/>
        <v/>
      </c>
    </row>
    <row r="88" spans="5:12" ht="15" customHeight="1" x14ac:dyDescent="0.25">
      <c r="E88" t="str">
        <f t="shared" si="7"/>
        <v/>
      </c>
      <c r="F88" s="3"/>
      <c r="J88" s="5" t="str">
        <f>IFERROR(VLOOKUP($B88,Weightings!$A$2:$B$15,2,FALSE),"")</f>
        <v/>
      </c>
      <c r="K88" s="5" t="str">
        <f t="shared" si="8"/>
        <v/>
      </c>
      <c r="L88" s="5" t="str">
        <f t="shared" si="9"/>
        <v/>
      </c>
    </row>
    <row r="89" spans="5:12" ht="15" customHeight="1" x14ac:dyDescent="0.25">
      <c r="E89" t="str">
        <f t="shared" si="7"/>
        <v/>
      </c>
      <c r="F89" s="3"/>
      <c r="J89" s="5" t="str">
        <f>IFERROR(VLOOKUP($B89,Weightings!$A$2:$B$15,2,FALSE),"")</f>
        <v/>
      </c>
      <c r="K89" s="5" t="str">
        <f t="shared" si="8"/>
        <v/>
      </c>
      <c r="L89" s="5" t="str">
        <f t="shared" si="9"/>
        <v/>
      </c>
    </row>
    <row r="90" spans="5:12" ht="15" customHeight="1" x14ac:dyDescent="0.25">
      <c r="E90" t="str">
        <f t="shared" si="7"/>
        <v/>
      </c>
      <c r="F90" s="3"/>
      <c r="J90" s="5" t="str">
        <f>IFERROR(VLOOKUP($B90,Weightings!$A$2:$B$15,2,FALSE),"")</f>
        <v/>
      </c>
      <c r="K90" s="5" t="str">
        <f t="shared" si="8"/>
        <v/>
      </c>
      <c r="L90" s="5" t="str">
        <f t="shared" si="9"/>
        <v/>
      </c>
    </row>
    <row r="91" spans="5:12" ht="15" customHeight="1" x14ac:dyDescent="0.25">
      <c r="E91" t="str">
        <f t="shared" si="7"/>
        <v/>
      </c>
      <c r="F91" s="3"/>
      <c r="J91" s="5" t="str">
        <f>IFERROR(VLOOKUP($B91,Weightings!$A$2:$B$15,2,FALSE),"")</f>
        <v/>
      </c>
      <c r="K91" s="5" t="str">
        <f t="shared" si="8"/>
        <v/>
      </c>
      <c r="L91" s="5" t="str">
        <f t="shared" si="9"/>
        <v/>
      </c>
    </row>
    <row r="92" spans="5:12" ht="15" customHeight="1" x14ac:dyDescent="0.25">
      <c r="E92" t="str">
        <f t="shared" si="7"/>
        <v/>
      </c>
      <c r="F92" s="3"/>
      <c r="J92" s="5" t="str">
        <f>IFERROR(VLOOKUP($B92,Weightings!$A$2:$B$15,2,FALSE),"")</f>
        <v/>
      </c>
      <c r="K92" s="5" t="str">
        <f t="shared" si="8"/>
        <v/>
      </c>
      <c r="L92" s="5" t="str">
        <f t="shared" si="9"/>
        <v/>
      </c>
    </row>
    <row r="93" spans="5:12" ht="15" customHeight="1" x14ac:dyDescent="0.25">
      <c r="E93" t="str">
        <f t="shared" si="7"/>
        <v/>
      </c>
      <c r="F93" s="3"/>
      <c r="J93" s="5" t="str">
        <f>IFERROR(VLOOKUP($B93,Weightings!$A$2:$B$15,2,FALSE),"")</f>
        <v/>
      </c>
      <c r="K93" s="5" t="str">
        <f t="shared" si="8"/>
        <v/>
      </c>
      <c r="L93" s="5" t="str">
        <f t="shared" si="9"/>
        <v/>
      </c>
    </row>
    <row r="94" spans="5:12" ht="15" customHeight="1" x14ac:dyDescent="0.25">
      <c r="E94" t="str">
        <f t="shared" si="7"/>
        <v/>
      </c>
      <c r="F94" s="3"/>
      <c r="J94" s="5" t="str">
        <f>IFERROR(VLOOKUP($B94,Weightings!$A$2:$B$15,2,FALSE),"")</f>
        <v/>
      </c>
      <c r="K94" s="5" t="str">
        <f t="shared" si="8"/>
        <v/>
      </c>
      <c r="L94" s="5" t="str">
        <f t="shared" si="9"/>
        <v/>
      </c>
    </row>
    <row r="95" spans="5:12" ht="15" customHeight="1" x14ac:dyDescent="0.25">
      <c r="E95" t="str">
        <f t="shared" si="7"/>
        <v/>
      </c>
      <c r="F95" s="3"/>
      <c r="J95" s="5" t="str">
        <f>IFERROR(VLOOKUP($B95,Weightings!$A$2:$B$15,2,FALSE),"")</f>
        <v/>
      </c>
      <c r="K95" s="5" t="str">
        <f t="shared" si="8"/>
        <v/>
      </c>
      <c r="L95" s="5" t="str">
        <f t="shared" si="9"/>
        <v/>
      </c>
    </row>
    <row r="96" spans="5:12" ht="15" customHeight="1" x14ac:dyDescent="0.25">
      <c r="E96" t="str">
        <f t="shared" si="7"/>
        <v/>
      </c>
      <c r="F96" s="3"/>
      <c r="J96" s="5" t="str">
        <f>IFERROR(VLOOKUP($B96,Weightings!$A$2:$B$15,2,FALSE),"")</f>
        <v/>
      </c>
      <c r="K96" s="5" t="str">
        <f t="shared" si="8"/>
        <v/>
      </c>
      <c r="L96" s="5" t="str">
        <f t="shared" si="9"/>
        <v/>
      </c>
    </row>
    <row r="97" spans="5:12" ht="15" customHeight="1" x14ac:dyDescent="0.25">
      <c r="E97" t="str">
        <f t="shared" si="7"/>
        <v/>
      </c>
      <c r="F97" s="3"/>
      <c r="J97" s="5" t="str">
        <f>IFERROR(VLOOKUP($B97,Weightings!$A$2:$B$15,2,FALSE),"")</f>
        <v/>
      </c>
      <c r="K97" s="5" t="str">
        <f t="shared" si="8"/>
        <v/>
      </c>
      <c r="L97" s="5" t="str">
        <f t="shared" si="9"/>
        <v/>
      </c>
    </row>
    <row r="98" spans="5:12" ht="15" customHeight="1" x14ac:dyDescent="0.25">
      <c r="E98" t="str">
        <f t="shared" ref="E98:E129" si="10">IF(ISNUMBER(SEARCH("SHALL",UPPER($D98))),"SHALL",IF(ISNUMBER(SEARCH("SHOULD",UPPER($D98))),"SHOULD",IF(ISNUMBER(SEARCH("MAY",UPPER($D98))),"MAY","")))</f>
        <v/>
      </c>
      <c r="F98" s="3"/>
      <c r="J98" s="5" t="str">
        <f>IFERROR(VLOOKUP($B98,Weightings!$A$2:$B$15,2,FALSE),"")</f>
        <v/>
      </c>
      <c r="K98" s="5" t="str">
        <f t="shared" ref="K98:K129" si="11">IFERROR($J98*$I98,"")</f>
        <v/>
      </c>
      <c r="L98" s="5" t="str">
        <f t="shared" ref="L98:L129" si="12">IFERROR($J98*IF($E98="SHALL",5,IF($E98="SHOULD",3,IF($E98="MAY",1,0))),"")</f>
        <v/>
      </c>
    </row>
    <row r="99" spans="5:12" ht="15" customHeight="1" x14ac:dyDescent="0.25">
      <c r="E99" t="str">
        <f t="shared" si="10"/>
        <v/>
      </c>
      <c r="F99" s="3"/>
      <c r="J99" s="5" t="str">
        <f>IFERROR(VLOOKUP($B99,Weightings!$A$2:$B$15,2,FALSE),"")</f>
        <v/>
      </c>
      <c r="K99" s="5" t="str">
        <f t="shared" si="11"/>
        <v/>
      </c>
      <c r="L99" s="5" t="str">
        <f t="shared" si="12"/>
        <v/>
      </c>
    </row>
    <row r="100" spans="5:12" ht="15" customHeight="1" x14ac:dyDescent="0.25">
      <c r="E100" t="str">
        <f t="shared" si="10"/>
        <v/>
      </c>
      <c r="F100" s="3"/>
      <c r="J100" s="5" t="str">
        <f>IFERROR(VLOOKUP($B100,Weightings!$A$2:$B$15,2,FALSE),"")</f>
        <v/>
      </c>
      <c r="K100" s="5" t="str">
        <f t="shared" si="11"/>
        <v/>
      </c>
      <c r="L100" s="5" t="str">
        <f t="shared" si="12"/>
        <v/>
      </c>
    </row>
    <row r="101" spans="5:12" ht="15" customHeight="1" x14ac:dyDescent="0.25">
      <c r="E101" t="str">
        <f t="shared" si="10"/>
        <v/>
      </c>
      <c r="F101" s="3"/>
      <c r="J101" s="5" t="str">
        <f>IFERROR(VLOOKUP($B101,Weightings!$A$2:$B$15,2,FALSE),"")</f>
        <v/>
      </c>
      <c r="K101" s="5" t="str">
        <f t="shared" si="11"/>
        <v/>
      </c>
      <c r="L101" s="5" t="str">
        <f t="shared" si="12"/>
        <v/>
      </c>
    </row>
    <row r="102" spans="5:12" ht="15" customHeight="1" x14ac:dyDescent="0.25">
      <c r="E102" t="str">
        <f t="shared" si="10"/>
        <v/>
      </c>
      <c r="F102" s="3"/>
      <c r="J102" s="5" t="str">
        <f>IFERROR(VLOOKUP($B102,Weightings!$A$2:$B$15,2,FALSE),"")</f>
        <v/>
      </c>
      <c r="K102" s="5" t="str">
        <f t="shared" si="11"/>
        <v/>
      </c>
      <c r="L102" s="5" t="str">
        <f t="shared" si="12"/>
        <v/>
      </c>
    </row>
    <row r="103" spans="5:12" ht="15" customHeight="1" x14ac:dyDescent="0.25">
      <c r="E103" t="str">
        <f t="shared" si="10"/>
        <v/>
      </c>
      <c r="F103" s="3"/>
      <c r="J103" s="5" t="str">
        <f>IFERROR(VLOOKUP($B103,Weightings!$A$2:$B$15,2,FALSE),"")</f>
        <v/>
      </c>
      <c r="K103" s="5" t="str">
        <f t="shared" si="11"/>
        <v/>
      </c>
      <c r="L103" s="5" t="str">
        <f t="shared" si="12"/>
        <v/>
      </c>
    </row>
    <row r="104" spans="5:12" ht="15" customHeight="1" x14ac:dyDescent="0.25">
      <c r="E104" t="str">
        <f t="shared" si="10"/>
        <v/>
      </c>
      <c r="F104" s="3"/>
      <c r="J104" s="5" t="str">
        <f>IFERROR(VLOOKUP($B104,Weightings!$A$2:$B$15,2,FALSE),"")</f>
        <v/>
      </c>
      <c r="K104" s="5" t="str">
        <f t="shared" si="11"/>
        <v/>
      </c>
      <c r="L104" s="5" t="str">
        <f t="shared" si="12"/>
        <v/>
      </c>
    </row>
    <row r="105" spans="5:12" ht="15" customHeight="1" x14ac:dyDescent="0.25">
      <c r="E105" t="str">
        <f t="shared" si="10"/>
        <v/>
      </c>
      <c r="F105" s="3"/>
      <c r="J105" s="5" t="str">
        <f>IFERROR(VLOOKUP($B105,Weightings!$A$2:$B$15,2,FALSE),"")</f>
        <v/>
      </c>
      <c r="K105" s="5" t="str">
        <f t="shared" si="11"/>
        <v/>
      </c>
      <c r="L105" s="5" t="str">
        <f t="shared" si="12"/>
        <v/>
      </c>
    </row>
    <row r="106" spans="5:12" ht="15" customHeight="1" x14ac:dyDescent="0.25">
      <c r="E106" t="str">
        <f t="shared" si="10"/>
        <v/>
      </c>
      <c r="F106" s="3"/>
      <c r="J106" s="5" t="str">
        <f>IFERROR(VLOOKUP($B106,Weightings!$A$2:$B$15,2,FALSE),"")</f>
        <v/>
      </c>
      <c r="K106" s="5" t="str">
        <f t="shared" si="11"/>
        <v/>
      </c>
      <c r="L106" s="5" t="str">
        <f t="shared" si="12"/>
        <v/>
      </c>
    </row>
    <row r="107" spans="5:12" ht="15" customHeight="1" x14ac:dyDescent="0.25">
      <c r="E107" t="str">
        <f t="shared" si="10"/>
        <v/>
      </c>
      <c r="F107" s="3"/>
      <c r="J107" s="5" t="str">
        <f>IFERROR(VLOOKUP($B107,Weightings!$A$2:$B$15,2,FALSE),"")</f>
        <v/>
      </c>
      <c r="K107" s="5" t="str">
        <f t="shared" si="11"/>
        <v/>
      </c>
      <c r="L107" s="5" t="str">
        <f t="shared" si="12"/>
        <v/>
      </c>
    </row>
    <row r="108" spans="5:12" ht="15" customHeight="1" x14ac:dyDescent="0.25">
      <c r="E108" t="str">
        <f t="shared" si="10"/>
        <v/>
      </c>
      <c r="F108" s="3"/>
      <c r="J108" s="5" t="str">
        <f>IFERROR(VLOOKUP($B108,Weightings!$A$2:$B$15,2,FALSE),"")</f>
        <v/>
      </c>
      <c r="K108" s="5" t="str">
        <f t="shared" si="11"/>
        <v/>
      </c>
      <c r="L108" s="5" t="str">
        <f t="shared" si="12"/>
        <v/>
      </c>
    </row>
    <row r="109" spans="5:12" ht="15" customHeight="1" x14ac:dyDescent="0.25">
      <c r="E109" t="str">
        <f t="shared" si="10"/>
        <v/>
      </c>
      <c r="F109" s="3"/>
      <c r="J109" s="5" t="str">
        <f>IFERROR(VLOOKUP($B109,Weightings!$A$2:$B$15,2,FALSE),"")</f>
        <v/>
      </c>
      <c r="K109" s="5" t="str">
        <f t="shared" si="11"/>
        <v/>
      </c>
      <c r="L109" s="5" t="str">
        <f t="shared" si="12"/>
        <v/>
      </c>
    </row>
    <row r="110" spans="5:12" ht="15" customHeight="1" x14ac:dyDescent="0.25">
      <c r="E110" t="str">
        <f t="shared" si="10"/>
        <v/>
      </c>
      <c r="F110" s="3"/>
      <c r="J110" s="5" t="str">
        <f>IFERROR(VLOOKUP($B110,Weightings!$A$2:$B$15,2,FALSE),"")</f>
        <v/>
      </c>
      <c r="K110" s="5" t="str">
        <f t="shared" si="11"/>
        <v/>
      </c>
      <c r="L110" s="5" t="str">
        <f t="shared" si="12"/>
        <v/>
      </c>
    </row>
    <row r="111" spans="5:12" ht="15" customHeight="1" x14ac:dyDescent="0.25">
      <c r="E111" t="str">
        <f t="shared" si="10"/>
        <v/>
      </c>
      <c r="F111" s="3"/>
      <c r="J111" s="5" t="str">
        <f>IFERROR(VLOOKUP($B111,Weightings!$A$2:$B$15,2,FALSE),"")</f>
        <v/>
      </c>
      <c r="K111" s="5" t="str">
        <f t="shared" si="11"/>
        <v/>
      </c>
      <c r="L111" s="5" t="str">
        <f t="shared" si="12"/>
        <v/>
      </c>
    </row>
    <row r="112" spans="5:12" ht="15" customHeight="1" x14ac:dyDescent="0.25">
      <c r="E112" t="str">
        <f t="shared" si="10"/>
        <v/>
      </c>
      <c r="F112" s="3"/>
      <c r="J112" s="5" t="str">
        <f>IFERROR(VLOOKUP($B112,Weightings!$A$2:$B$15,2,FALSE),"")</f>
        <v/>
      </c>
      <c r="K112" s="5" t="str">
        <f t="shared" si="11"/>
        <v/>
      </c>
      <c r="L112" s="5" t="str">
        <f t="shared" si="12"/>
        <v/>
      </c>
    </row>
    <row r="113" spans="5:12" ht="15" customHeight="1" x14ac:dyDescent="0.25">
      <c r="E113" t="str">
        <f t="shared" si="10"/>
        <v/>
      </c>
      <c r="F113" s="3"/>
      <c r="J113" s="5" t="str">
        <f>IFERROR(VLOOKUP($B113,Weightings!$A$2:$B$15,2,FALSE),"")</f>
        <v/>
      </c>
      <c r="K113" s="5" t="str">
        <f t="shared" si="11"/>
        <v/>
      </c>
      <c r="L113" s="5" t="str">
        <f t="shared" si="12"/>
        <v/>
      </c>
    </row>
    <row r="114" spans="5:12" ht="15" customHeight="1" x14ac:dyDescent="0.25">
      <c r="E114" t="str">
        <f t="shared" si="10"/>
        <v/>
      </c>
      <c r="F114" s="3"/>
      <c r="J114" s="5" t="str">
        <f>IFERROR(VLOOKUP($B114,Weightings!$A$2:$B$15,2,FALSE),"")</f>
        <v/>
      </c>
      <c r="K114" s="5" t="str">
        <f t="shared" si="11"/>
        <v/>
      </c>
      <c r="L114" s="5" t="str">
        <f t="shared" si="12"/>
        <v/>
      </c>
    </row>
    <row r="115" spans="5:12" ht="15" customHeight="1" x14ac:dyDescent="0.25">
      <c r="E115" t="str">
        <f t="shared" si="10"/>
        <v/>
      </c>
      <c r="F115" s="3"/>
      <c r="J115" s="5" t="str">
        <f>IFERROR(VLOOKUP($B115,Weightings!$A$2:$B$15,2,FALSE),"")</f>
        <v/>
      </c>
      <c r="K115" s="5" t="str">
        <f t="shared" si="11"/>
        <v/>
      </c>
      <c r="L115" s="5" t="str">
        <f t="shared" si="12"/>
        <v/>
      </c>
    </row>
    <row r="116" spans="5:12" ht="15" customHeight="1" x14ac:dyDescent="0.25">
      <c r="E116" t="str">
        <f t="shared" si="10"/>
        <v/>
      </c>
      <c r="F116" s="3"/>
      <c r="J116" s="5" t="str">
        <f>IFERROR(VLOOKUP($B116,Weightings!$A$2:$B$15,2,FALSE),"")</f>
        <v/>
      </c>
      <c r="K116" s="5" t="str">
        <f t="shared" si="11"/>
        <v/>
      </c>
      <c r="L116" s="5" t="str">
        <f t="shared" si="12"/>
        <v/>
      </c>
    </row>
    <row r="117" spans="5:12" ht="15" customHeight="1" x14ac:dyDescent="0.25">
      <c r="E117" t="str">
        <f t="shared" si="10"/>
        <v/>
      </c>
      <c r="F117" s="3"/>
      <c r="J117" s="5" t="str">
        <f>IFERROR(VLOOKUP($B117,Weightings!$A$2:$B$15,2,FALSE),"")</f>
        <v/>
      </c>
      <c r="K117" s="5" t="str">
        <f t="shared" si="11"/>
        <v/>
      </c>
      <c r="L117" s="5" t="str">
        <f t="shared" si="12"/>
        <v/>
      </c>
    </row>
    <row r="118" spans="5:12" ht="15" customHeight="1" x14ac:dyDescent="0.25">
      <c r="E118" t="str">
        <f t="shared" si="10"/>
        <v/>
      </c>
      <c r="F118" s="3"/>
      <c r="J118" s="5" t="str">
        <f>IFERROR(VLOOKUP($B118,Weightings!$A$2:$B$15,2,FALSE),"")</f>
        <v/>
      </c>
      <c r="K118" s="5" t="str">
        <f t="shared" si="11"/>
        <v/>
      </c>
      <c r="L118" s="5" t="str">
        <f t="shared" si="12"/>
        <v/>
      </c>
    </row>
    <row r="119" spans="5:12" ht="15" customHeight="1" x14ac:dyDescent="0.25">
      <c r="E119" t="str">
        <f t="shared" si="10"/>
        <v/>
      </c>
      <c r="F119" s="3"/>
      <c r="J119" s="5" t="str">
        <f>IFERROR(VLOOKUP($B119,Weightings!$A$2:$B$15,2,FALSE),"")</f>
        <v/>
      </c>
      <c r="K119" s="5" t="str">
        <f t="shared" si="11"/>
        <v/>
      </c>
      <c r="L119" s="5" t="str">
        <f t="shared" si="12"/>
        <v/>
      </c>
    </row>
    <row r="120" spans="5:12" ht="15" customHeight="1" x14ac:dyDescent="0.25">
      <c r="E120" t="str">
        <f t="shared" si="10"/>
        <v/>
      </c>
      <c r="F120" s="3"/>
      <c r="J120" s="5" t="str">
        <f>IFERROR(VLOOKUP($B120,Weightings!$A$2:$B$15,2,FALSE),"")</f>
        <v/>
      </c>
      <c r="K120" s="5" t="str">
        <f t="shared" si="11"/>
        <v/>
      </c>
      <c r="L120" s="5" t="str">
        <f t="shared" si="12"/>
        <v/>
      </c>
    </row>
    <row r="121" spans="5:12" ht="15" customHeight="1" x14ac:dyDescent="0.25">
      <c r="E121" t="str">
        <f t="shared" si="10"/>
        <v/>
      </c>
      <c r="F121" s="3"/>
      <c r="J121" s="5" t="str">
        <f>IFERROR(VLOOKUP($B121,Weightings!$A$2:$B$15,2,FALSE),"")</f>
        <v/>
      </c>
      <c r="K121" s="5" t="str">
        <f t="shared" si="11"/>
        <v/>
      </c>
      <c r="L121" s="5" t="str">
        <f t="shared" si="12"/>
        <v/>
      </c>
    </row>
    <row r="122" spans="5:12" ht="15" customHeight="1" x14ac:dyDescent="0.25">
      <c r="E122" t="str">
        <f t="shared" si="10"/>
        <v/>
      </c>
      <c r="F122" s="3"/>
      <c r="J122" s="5" t="str">
        <f>IFERROR(VLOOKUP($B122,Weightings!$A$2:$B$15,2,FALSE),"")</f>
        <v/>
      </c>
      <c r="K122" s="5" t="str">
        <f t="shared" si="11"/>
        <v/>
      </c>
      <c r="L122" s="5" t="str">
        <f t="shared" si="12"/>
        <v/>
      </c>
    </row>
    <row r="123" spans="5:12" ht="15" customHeight="1" x14ac:dyDescent="0.25">
      <c r="E123" t="str">
        <f t="shared" si="10"/>
        <v/>
      </c>
      <c r="F123" s="3"/>
      <c r="J123" s="5" t="str">
        <f>IFERROR(VLOOKUP($B123,Weightings!$A$2:$B$15,2,FALSE),"")</f>
        <v/>
      </c>
      <c r="K123" s="5" t="str">
        <f t="shared" si="11"/>
        <v/>
      </c>
      <c r="L123" s="5" t="str">
        <f t="shared" si="12"/>
        <v/>
      </c>
    </row>
    <row r="124" spans="5:12" ht="15" customHeight="1" x14ac:dyDescent="0.25">
      <c r="E124" t="str">
        <f t="shared" si="10"/>
        <v/>
      </c>
      <c r="F124" s="3"/>
      <c r="J124" s="5" t="str">
        <f>IFERROR(VLOOKUP($B124,Weightings!$A$2:$B$15,2,FALSE),"")</f>
        <v/>
      </c>
      <c r="K124" s="5" t="str">
        <f t="shared" si="11"/>
        <v/>
      </c>
      <c r="L124" s="5" t="str">
        <f t="shared" si="12"/>
        <v/>
      </c>
    </row>
    <row r="125" spans="5:12" ht="15" customHeight="1" x14ac:dyDescent="0.25">
      <c r="E125" t="str">
        <f t="shared" si="10"/>
        <v/>
      </c>
      <c r="F125" s="3"/>
      <c r="J125" s="5" t="str">
        <f>IFERROR(VLOOKUP($B125,Weightings!$A$2:$B$15,2,FALSE),"")</f>
        <v/>
      </c>
      <c r="K125" s="5" t="str">
        <f t="shared" si="11"/>
        <v/>
      </c>
      <c r="L125" s="5" t="str">
        <f t="shared" si="12"/>
        <v/>
      </c>
    </row>
    <row r="126" spans="5:12" ht="15" customHeight="1" x14ac:dyDescent="0.25">
      <c r="E126" t="str">
        <f t="shared" si="10"/>
        <v/>
      </c>
      <c r="F126" s="3"/>
      <c r="J126" s="5" t="str">
        <f>IFERROR(VLOOKUP($B126,Weightings!$A$2:$B$15,2,FALSE),"")</f>
        <v/>
      </c>
      <c r="K126" s="5" t="str">
        <f t="shared" si="11"/>
        <v/>
      </c>
      <c r="L126" s="5" t="str">
        <f t="shared" si="12"/>
        <v/>
      </c>
    </row>
    <row r="127" spans="5:12" ht="15" customHeight="1" x14ac:dyDescent="0.25">
      <c r="E127" t="str">
        <f t="shared" si="10"/>
        <v/>
      </c>
      <c r="F127" s="3"/>
      <c r="J127" s="5" t="str">
        <f>IFERROR(VLOOKUP($B127,Weightings!$A$2:$B$15,2,FALSE),"")</f>
        <v/>
      </c>
      <c r="K127" s="5" t="str">
        <f t="shared" si="11"/>
        <v/>
      </c>
      <c r="L127" s="5" t="str">
        <f t="shared" si="12"/>
        <v/>
      </c>
    </row>
    <row r="128" spans="5:12" ht="15" customHeight="1" x14ac:dyDescent="0.25">
      <c r="E128" t="str">
        <f t="shared" si="10"/>
        <v/>
      </c>
      <c r="F128" s="3"/>
      <c r="J128" s="5" t="str">
        <f>IFERROR(VLOOKUP($B128,Weightings!$A$2:$B$15,2,FALSE),"")</f>
        <v/>
      </c>
      <c r="K128" s="5" t="str">
        <f t="shared" si="11"/>
        <v/>
      </c>
      <c r="L128" s="5" t="str">
        <f t="shared" si="12"/>
        <v/>
      </c>
    </row>
    <row r="129" spans="5:12" ht="15" customHeight="1" x14ac:dyDescent="0.25">
      <c r="E129" t="str">
        <f t="shared" si="10"/>
        <v/>
      </c>
      <c r="F129" s="3"/>
      <c r="J129" s="5" t="str">
        <f>IFERROR(VLOOKUP($B129,Weightings!$A$2:$B$15,2,FALSE),"")</f>
        <v/>
      </c>
      <c r="K129" s="5" t="str">
        <f t="shared" si="11"/>
        <v/>
      </c>
      <c r="L129" s="5" t="str">
        <f t="shared" si="12"/>
        <v/>
      </c>
    </row>
    <row r="130" spans="5:12" ht="15" customHeight="1" x14ac:dyDescent="0.25">
      <c r="E130" t="str">
        <f t="shared" ref="E130:E139" si="13">IF(ISNUMBER(SEARCH("SHALL",UPPER($D130))),"SHALL",IF(ISNUMBER(SEARCH("SHOULD",UPPER($D130))),"SHOULD",IF(ISNUMBER(SEARCH("MAY",UPPER($D130))),"MAY","")))</f>
        <v/>
      </c>
      <c r="F130" s="3"/>
      <c r="J130" s="5" t="str">
        <f>IFERROR(VLOOKUP($B130,Weightings!$A$2:$B$15,2,FALSE),"")</f>
        <v/>
      </c>
      <c r="K130" s="5" t="str">
        <f t="shared" ref="K130:K139" si="14">IFERROR($J130*$I130,"")</f>
        <v/>
      </c>
      <c r="L130" s="5" t="str">
        <f t="shared" ref="L130:L139" si="15">IFERROR($J130*IF($E130="SHALL",5,IF($E130="SHOULD",3,IF($E130="MAY",1,0))),"")</f>
        <v/>
      </c>
    </row>
    <row r="131" spans="5:12" ht="15" customHeight="1" x14ac:dyDescent="0.25">
      <c r="E131" t="str">
        <f t="shared" si="13"/>
        <v/>
      </c>
      <c r="F131" s="3"/>
      <c r="J131" s="5" t="str">
        <f>IFERROR(VLOOKUP($B131,Weightings!$A$2:$B$15,2,FALSE),"")</f>
        <v/>
      </c>
      <c r="K131" s="5" t="str">
        <f t="shared" si="14"/>
        <v/>
      </c>
      <c r="L131" s="5" t="str">
        <f t="shared" si="15"/>
        <v/>
      </c>
    </row>
    <row r="132" spans="5:12" ht="15" customHeight="1" x14ac:dyDescent="0.25">
      <c r="E132" t="str">
        <f t="shared" si="13"/>
        <v/>
      </c>
      <c r="F132" s="3"/>
      <c r="J132" s="5" t="str">
        <f>IFERROR(VLOOKUP($B132,Weightings!$A$2:$B$15,2,FALSE),"")</f>
        <v/>
      </c>
      <c r="K132" s="5" t="str">
        <f t="shared" si="14"/>
        <v/>
      </c>
      <c r="L132" s="5" t="str">
        <f t="shared" si="15"/>
        <v/>
      </c>
    </row>
    <row r="133" spans="5:12" ht="15" customHeight="1" x14ac:dyDescent="0.25">
      <c r="E133" t="str">
        <f t="shared" si="13"/>
        <v/>
      </c>
      <c r="F133" s="3"/>
      <c r="J133" s="5" t="str">
        <f>IFERROR(VLOOKUP($B133,Weightings!$A$2:$B$15,2,FALSE),"")</f>
        <v/>
      </c>
      <c r="K133" s="5" t="str">
        <f t="shared" si="14"/>
        <v/>
      </c>
      <c r="L133" s="5" t="str">
        <f t="shared" si="15"/>
        <v/>
      </c>
    </row>
    <row r="134" spans="5:12" ht="15" customHeight="1" x14ac:dyDescent="0.25">
      <c r="E134" t="str">
        <f t="shared" si="13"/>
        <v/>
      </c>
      <c r="F134" s="3"/>
      <c r="J134" s="5" t="str">
        <f>IFERROR(VLOOKUP($B134,Weightings!$A$2:$B$15,2,FALSE),"")</f>
        <v/>
      </c>
      <c r="K134" s="5" t="str">
        <f t="shared" si="14"/>
        <v/>
      </c>
      <c r="L134" s="5" t="str">
        <f t="shared" si="15"/>
        <v/>
      </c>
    </row>
    <row r="135" spans="5:12" ht="15" customHeight="1" x14ac:dyDescent="0.25">
      <c r="E135" t="str">
        <f t="shared" si="13"/>
        <v/>
      </c>
      <c r="F135" s="3"/>
      <c r="J135" s="5" t="str">
        <f>IFERROR(VLOOKUP($B135,Weightings!$A$2:$B$15,2,FALSE),"")</f>
        <v/>
      </c>
      <c r="K135" s="5" t="str">
        <f t="shared" si="14"/>
        <v/>
      </c>
      <c r="L135" s="5" t="str">
        <f t="shared" si="15"/>
        <v/>
      </c>
    </row>
    <row r="136" spans="5:12" ht="15" customHeight="1" x14ac:dyDescent="0.25">
      <c r="E136" t="str">
        <f t="shared" si="13"/>
        <v/>
      </c>
      <c r="F136" s="3"/>
      <c r="J136" s="5" t="str">
        <f>IFERROR(VLOOKUP($B136,Weightings!$A$2:$B$15,2,FALSE),"")</f>
        <v/>
      </c>
      <c r="K136" s="5" t="str">
        <f t="shared" si="14"/>
        <v/>
      </c>
      <c r="L136" s="5" t="str">
        <f t="shared" si="15"/>
        <v/>
      </c>
    </row>
    <row r="137" spans="5:12" ht="15" customHeight="1" x14ac:dyDescent="0.25">
      <c r="E137" t="str">
        <f t="shared" si="13"/>
        <v/>
      </c>
      <c r="F137" s="3"/>
      <c r="J137" s="5" t="str">
        <f>IFERROR(VLOOKUP($B137,Weightings!$A$2:$B$15,2,FALSE),"")</f>
        <v/>
      </c>
      <c r="K137" s="5" t="str">
        <f t="shared" si="14"/>
        <v/>
      </c>
      <c r="L137" s="5" t="str">
        <f t="shared" si="15"/>
        <v/>
      </c>
    </row>
    <row r="138" spans="5:12" ht="15" customHeight="1" x14ac:dyDescent="0.25">
      <c r="E138" t="str">
        <f t="shared" si="13"/>
        <v/>
      </c>
      <c r="F138" s="3"/>
      <c r="J138" s="5" t="str">
        <f>IFERROR(VLOOKUP($B138,Weightings!$A$2:$B$15,2,FALSE),"")</f>
        <v/>
      </c>
      <c r="K138" s="5" t="str">
        <f t="shared" si="14"/>
        <v/>
      </c>
      <c r="L138" s="5" t="str">
        <f t="shared" si="15"/>
        <v/>
      </c>
    </row>
    <row r="139" spans="5:12" ht="15" customHeight="1" x14ac:dyDescent="0.25">
      <c r="E139" t="str">
        <f t="shared" si="13"/>
        <v/>
      </c>
      <c r="F139" s="3"/>
      <c r="J139" s="5" t="str">
        <f>IFERROR(VLOOKUP($B139,Weightings!$A$2:$B$15,2,FALSE),"")</f>
        <v/>
      </c>
      <c r="K139" s="5" t="str">
        <f t="shared" si="14"/>
        <v/>
      </c>
      <c r="L139" s="5" t="str">
        <f t="shared" si="15"/>
        <v/>
      </c>
    </row>
  </sheetData>
  <sheetProtection algorithmName="SHA-512" hashValue="zeiNZhquWx1ae3XFikAMx0vFLeWfMz6Px7MjfUjd7pRGx+vdQHXNEU14jB6FDkkvW+MP4IslLgf4bRABTLlcwA==" saltValue="Kd0KpYHsT1bHAgFkO5PVNw==" spinCount="100000" sheet="1" objects="1" scenarios="1" selectLockedCells="1"/>
  <autoFilter ref="A1:G40" xr:uid="{00000000-0009-0000-0000-000003000000}"/>
  <dataValidations count="3">
    <dataValidation type="list" allowBlank="1" sqref="G26:G139" xr:uid="{00000000-0002-0000-0300-000000000000}">
      <formula1>"Compliant,Non-Compliant,Roadmap,Not applicable"</formula1>
    </dataValidation>
    <dataValidation type="list" allowBlank="1" sqref="H26:H139" xr:uid="{00000000-0002-0000-0300-000001000000}">
      <formula1>INDIRECT("Roadmap_"&amp;IF($E26="","MAY",$E26))</formula1>
    </dataValidation>
    <dataValidation type="list" allowBlank="1" showInputMessage="1" errorTitle="Invalid Compliance Value" error="Please select Compliant, Non-compliant, or Roadmap." promptTitle="Select from drop down list" prompt="Compliant, Non-Compliant, Roadmap" sqref="G2:G25" xr:uid="{160BA5BF-77B5-4D90-AE84-C4F8FC286673}">
      <formula1>"Compliant,Non-compliant,Roadmap"</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promptTitle="Select from drop down list" prompt="Within 6 months from contract commencement or within 12 months from contract commencement" xr:uid="{96F05FAD-8FD6-4307-982A-EFC132F72A7D}">
          <x14:formula1>
            <xm:f>Lists!$A$1:$A$2</xm:f>
          </x14:formula1>
          <xm:sqref>H2:H4</xm:sqref>
        </x14:dataValidation>
        <x14:dataValidation type="list" allowBlank="1" showInputMessage="1" showErrorMessage="1" promptTitle="Select from a drop down list" prompt="Within 6 months from contract commencement or within 12 months from contract commencement" xr:uid="{9C775181-F83B-4D1D-AD1B-4484BEF39400}">
          <x14:formula1>
            <xm:f>Lists!$A$1:$A$2</xm:f>
          </x14:formula1>
          <xm:sqref>H7:H13 H15 H17:H18 H20 H22:H23</xm:sqref>
        </x14:dataValidation>
        <x14:dataValidation type="list" allowBlank="1" showInputMessage="1" showErrorMessage="1" promptTitle="Select from a drop down list" prompt="Within 12 months from contract commencement" xr:uid="{48F3813A-3EEC-4DC4-BCB3-9A7B0BC8A642}">
          <x14:formula1>
            <xm:f>Lists!$B$1</xm:f>
          </x14:formula1>
          <xm:sqref>H5:H6 H14 H16 H19 H21 H24:H25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workbookViewId="0">
      <selection activeCell="G25" sqref="G25"/>
    </sheetView>
  </sheetViews>
  <sheetFormatPr defaultColWidth="8.85546875" defaultRowHeight="15" x14ac:dyDescent="0.25"/>
  <cols>
    <col min="1" max="1" width="30.42578125" customWidth="1"/>
    <col min="2" max="2" width="21" customWidth="1"/>
    <col min="3" max="3" width="29.5703125" customWidth="1"/>
    <col min="4" max="4" width="55.7109375" customWidth="1"/>
    <col min="5" max="5" width="12" customWidth="1"/>
    <col min="6" max="6" width="50.85546875" customWidth="1"/>
    <col min="7" max="7" width="47.140625" customWidth="1"/>
    <col min="8" max="8" width="18.7109375" customWidth="1"/>
  </cols>
  <sheetData>
    <row r="1" spans="1:8" x14ac:dyDescent="0.25">
      <c r="A1" s="33" t="s">
        <v>587</v>
      </c>
      <c r="B1" s="33" t="s">
        <v>27</v>
      </c>
      <c r="C1" s="34" t="s">
        <v>29</v>
      </c>
      <c r="D1" s="35" t="s">
        <v>588</v>
      </c>
      <c r="F1" s="1"/>
      <c r="G1" s="1"/>
      <c r="H1" s="1"/>
    </row>
    <row r="2" spans="1:8" x14ac:dyDescent="0.25">
      <c r="A2" t="s">
        <v>180</v>
      </c>
      <c r="B2">
        <v>10</v>
      </c>
      <c r="C2">
        <f>SUMIF(Questions!$B:$B,$A2,Questions!$L:$L)+SUMIF(NFRs!$B:$B,$A2,NFRs!$L:$L)</f>
        <v>1430</v>
      </c>
      <c r="D2" s="32">
        <f t="shared" ref="D2:D18" si="0">IFERROR(C2/SUM($C$2:$C$18),"")</f>
        <v>0.19770496336236693</v>
      </c>
    </row>
    <row r="3" spans="1:8" x14ac:dyDescent="0.25">
      <c r="A3" t="s">
        <v>145</v>
      </c>
      <c r="B3">
        <v>9</v>
      </c>
      <c r="C3">
        <f>SUMIF(Questions!$B:$B,$A3,Questions!$L:$L)+SUMIF(NFRs!$B:$B,$A3,NFRs!$L:$L)</f>
        <v>540</v>
      </c>
      <c r="D3" s="32">
        <f t="shared" si="0"/>
        <v>7.4657818332642054E-2</v>
      </c>
    </row>
    <row r="4" spans="1:8" x14ac:dyDescent="0.25">
      <c r="A4" t="s">
        <v>31</v>
      </c>
      <c r="B4">
        <v>6</v>
      </c>
      <c r="C4">
        <f>SUMIF(Questions!$B:$B,$A4,Questions!$L:$L)+SUMIF(NFRs!$B:$B,$A4,NFRs!$L:$L)</f>
        <v>180</v>
      </c>
      <c r="D4" s="32">
        <f t="shared" si="0"/>
        <v>2.4885939444214019E-2</v>
      </c>
    </row>
    <row r="5" spans="1:8" x14ac:dyDescent="0.25">
      <c r="A5" t="s">
        <v>265</v>
      </c>
      <c r="B5">
        <v>13</v>
      </c>
      <c r="C5">
        <f>SUMIF(Questions!$B:$B,$A5,Questions!$L:$L)+SUMIF(NFRs!$B:$B,$A5,NFRs!$L:$L)</f>
        <v>988</v>
      </c>
      <c r="D5" s="32">
        <f t="shared" si="0"/>
        <v>0.13659615650490806</v>
      </c>
    </row>
    <row r="6" spans="1:8" x14ac:dyDescent="0.25">
      <c r="A6" t="s">
        <v>122</v>
      </c>
      <c r="B6">
        <v>6</v>
      </c>
      <c r="C6">
        <f>SUMIF(Questions!$B:$B,$A6,Questions!$L:$L)+SUMIF(NFRs!$B:$B,$A6,NFRs!$L:$L)</f>
        <v>108</v>
      </c>
      <c r="D6" s="32">
        <f t="shared" si="0"/>
        <v>1.4931563666528411E-2</v>
      </c>
    </row>
    <row r="7" spans="1:8" x14ac:dyDescent="0.25">
      <c r="A7" t="s">
        <v>112</v>
      </c>
      <c r="B7">
        <v>9</v>
      </c>
      <c r="C7">
        <f>SUMIF(Questions!$B:$B,$A7,Questions!$L:$L)+SUMIF(NFRs!$B:$B,$A7,NFRs!$L:$L)</f>
        <v>135</v>
      </c>
      <c r="D7" s="32">
        <f t="shared" si="0"/>
        <v>1.8664454583160513E-2</v>
      </c>
    </row>
    <row r="8" spans="1:8" x14ac:dyDescent="0.25">
      <c r="A8" t="s">
        <v>59</v>
      </c>
      <c r="B8">
        <v>1</v>
      </c>
      <c r="C8">
        <f>SUMIF(Questions!$B:$B,$A8,Questions!$L:$L)+SUMIF(NFRs!$B:$B,$A8,NFRs!$L:$L)</f>
        <v>8</v>
      </c>
      <c r="D8" s="32">
        <f t="shared" si="0"/>
        <v>1.1060417530761786E-3</v>
      </c>
    </row>
    <row r="9" spans="1:8" x14ac:dyDescent="0.25">
      <c r="A9" t="s">
        <v>352</v>
      </c>
      <c r="B9">
        <v>3</v>
      </c>
      <c r="C9">
        <f>SUMIF(Questions!$B:$B,$A9,Questions!$L:$L)+SUMIF(NFRs!$B:$B,$A9,NFRs!$L:$L)</f>
        <v>168</v>
      </c>
      <c r="D9" s="32">
        <f t="shared" si="0"/>
        <v>2.3226876814599753E-2</v>
      </c>
    </row>
    <row r="10" spans="1:8" x14ac:dyDescent="0.25">
      <c r="A10" t="s">
        <v>262</v>
      </c>
      <c r="B10">
        <v>4</v>
      </c>
      <c r="C10">
        <f>SUMIF(Questions!$B:$B,$A10,Questions!$L:$L)+SUMIF(NFRs!$B:$B,$A10,NFRs!$L:$L)</f>
        <v>264</v>
      </c>
      <c r="D10" s="32">
        <f t="shared" si="0"/>
        <v>3.6499377851513894E-2</v>
      </c>
    </row>
    <row r="11" spans="1:8" x14ac:dyDescent="0.25">
      <c r="A11" t="s">
        <v>389</v>
      </c>
      <c r="B11">
        <v>4</v>
      </c>
      <c r="C11">
        <f>SUMIF(Questions!$B:$B,$A11,Questions!$L:$L)+SUMIF(NFRs!$B:$B,$A11,NFRs!$L:$L)</f>
        <v>56</v>
      </c>
      <c r="D11" s="32">
        <f t="shared" si="0"/>
        <v>7.7422922715332503E-3</v>
      </c>
    </row>
    <row r="12" spans="1:8" x14ac:dyDescent="0.25">
      <c r="A12" t="s">
        <v>401</v>
      </c>
      <c r="B12">
        <v>3</v>
      </c>
      <c r="C12">
        <f>SUMIF(Questions!$B:$B,$A12,Questions!$L:$L)+SUMIF(NFRs!$B:$B,$A12,NFRs!$L:$L)</f>
        <v>102</v>
      </c>
      <c r="D12" s="32">
        <f t="shared" si="0"/>
        <v>1.4102032351721278E-2</v>
      </c>
    </row>
    <row r="13" spans="1:8" x14ac:dyDescent="0.25">
      <c r="A13" t="s">
        <v>50</v>
      </c>
      <c r="B13">
        <v>2</v>
      </c>
      <c r="C13">
        <f>SUMIF(Questions!$B:$B,$A13,Questions!$L:$L)+SUMIF(NFRs!$B:$B,$A13,NFRs!$L:$L)</f>
        <v>30</v>
      </c>
      <c r="D13" s="32">
        <f t="shared" si="0"/>
        <v>4.1476565740356701E-3</v>
      </c>
    </row>
    <row r="14" spans="1:8" x14ac:dyDescent="0.25">
      <c r="A14" t="s">
        <v>66</v>
      </c>
      <c r="B14">
        <v>8</v>
      </c>
      <c r="C14">
        <f>SUMIF(Questions!$B:$B,$A14,Questions!$L:$L)+SUMIF(NFRs!$B:$B,$A14,NFRs!$L:$L)</f>
        <v>536</v>
      </c>
      <c r="D14" s="32">
        <f t="shared" si="0"/>
        <v>7.4104797456103974E-2</v>
      </c>
    </row>
    <row r="15" spans="1:8" x14ac:dyDescent="0.25">
      <c r="A15" t="s">
        <v>4</v>
      </c>
      <c r="B15">
        <v>8</v>
      </c>
      <c r="C15">
        <f>SUMIF(Questions!$B:$B,$A15,Questions!$L:$L)+SUMIF(NFRs!$B:$B,$A15,NFRs!$L:$L)</f>
        <v>832</v>
      </c>
      <c r="D15" s="32">
        <f t="shared" si="0"/>
        <v>0.11502834231992258</v>
      </c>
    </row>
    <row r="16" spans="1:8" x14ac:dyDescent="0.25">
      <c r="A16" t="s">
        <v>471</v>
      </c>
      <c r="B16">
        <v>7</v>
      </c>
      <c r="C16">
        <f>SUMIF(Questions!$B:$B,$A16,Questions!$L:$L)+SUMIF(NFRs!$B:$B,$A16,NFRs!$L:$L)</f>
        <v>826</v>
      </c>
      <c r="D16" s="32">
        <f t="shared" si="0"/>
        <v>0.11419881100511545</v>
      </c>
    </row>
    <row r="17" spans="1:5" x14ac:dyDescent="0.25">
      <c r="A17" t="s">
        <v>445</v>
      </c>
      <c r="B17">
        <v>10</v>
      </c>
      <c r="C17">
        <f>SUMIF(Questions!$B:$B,$A17,Questions!$L:$L)+SUMIF(NFRs!$B:$B,$A17,NFRs!$L:$L)</f>
        <v>580</v>
      </c>
      <c r="D17" s="32">
        <f t="shared" si="0"/>
        <v>8.0188027098022946E-2</v>
      </c>
    </row>
    <row r="18" spans="1:5" x14ac:dyDescent="0.25">
      <c r="A18" t="s">
        <v>425</v>
      </c>
      <c r="B18">
        <v>10</v>
      </c>
      <c r="C18">
        <f>SUMIF(Questions!$B:$B,$A18,Questions!$L:$L)+SUMIF(NFRs!$B:$B,$A18,NFRs!$L:$L)</f>
        <v>450</v>
      </c>
      <c r="D18" s="32">
        <f t="shared" si="0"/>
        <v>6.2214848610535049E-2</v>
      </c>
    </row>
    <row r="19" spans="1:5" x14ac:dyDescent="0.25">
      <c r="B19" s="1">
        <f>SUM(B2:B18)</f>
        <v>113</v>
      </c>
      <c r="C19" s="1">
        <f>SUM(C2:C18)</f>
        <v>7233</v>
      </c>
      <c r="D19" s="32">
        <f>SUM(D2:D18)</f>
        <v>0.99999999999999989</v>
      </c>
    </row>
    <row r="24" spans="1:5" ht="15.75" thickBot="1" x14ac:dyDescent="0.3"/>
    <row r="25" spans="1:5" ht="25.5" customHeight="1" thickBot="1" x14ac:dyDescent="0.3">
      <c r="A25" s="59" t="s">
        <v>589</v>
      </c>
      <c r="B25" s="59" t="s">
        <v>24</v>
      </c>
      <c r="C25" s="59" t="s">
        <v>25</v>
      </c>
      <c r="D25" s="59" t="s">
        <v>590</v>
      </c>
      <c r="E25" s="60" t="s">
        <v>591</v>
      </c>
    </row>
    <row r="26" spans="1:5" ht="37.5" customHeight="1" x14ac:dyDescent="0.25">
      <c r="A26" s="73" t="s">
        <v>592</v>
      </c>
      <c r="B26" s="63" t="s">
        <v>593</v>
      </c>
      <c r="C26" s="64"/>
      <c r="D26" s="65" t="s">
        <v>594</v>
      </c>
      <c r="E26" s="66" t="s">
        <v>595</v>
      </c>
    </row>
    <row r="27" spans="1:5" ht="50.25" customHeight="1" x14ac:dyDescent="0.25">
      <c r="A27" s="74" t="s">
        <v>592</v>
      </c>
      <c r="B27" s="61" t="s">
        <v>596</v>
      </c>
      <c r="C27" s="62" t="s">
        <v>597</v>
      </c>
      <c r="D27" s="58" t="s">
        <v>598</v>
      </c>
      <c r="E27" s="67" t="s">
        <v>599</v>
      </c>
    </row>
    <row r="28" spans="1:5" ht="50.25" customHeight="1" x14ac:dyDescent="0.25">
      <c r="A28" s="74" t="s">
        <v>592</v>
      </c>
      <c r="B28" s="61" t="s">
        <v>596</v>
      </c>
      <c r="C28" s="62" t="s">
        <v>600</v>
      </c>
      <c r="D28" s="58" t="s">
        <v>601</v>
      </c>
      <c r="E28" s="67" t="s">
        <v>602</v>
      </c>
    </row>
    <row r="29" spans="1:5" ht="37.5" customHeight="1" thickBot="1" x14ac:dyDescent="0.3">
      <c r="A29" s="75" t="s">
        <v>592</v>
      </c>
      <c r="B29" s="68" t="s">
        <v>603</v>
      </c>
      <c r="C29" s="69"/>
      <c r="D29" s="70" t="s">
        <v>604</v>
      </c>
      <c r="E29" s="71" t="s">
        <v>605</v>
      </c>
    </row>
    <row r="30" spans="1:5" ht="37.5" customHeight="1" x14ac:dyDescent="0.25">
      <c r="A30" s="73" t="s">
        <v>606</v>
      </c>
      <c r="B30" s="63" t="s">
        <v>593</v>
      </c>
      <c r="C30" s="64"/>
      <c r="D30" s="65" t="s">
        <v>594</v>
      </c>
      <c r="E30" s="66" t="s">
        <v>599</v>
      </c>
    </row>
    <row r="31" spans="1:5" ht="50.25" customHeight="1" x14ac:dyDescent="0.25">
      <c r="A31" s="74" t="s">
        <v>606</v>
      </c>
      <c r="B31" s="61" t="s">
        <v>596</v>
      </c>
      <c r="C31" s="62" t="s">
        <v>600</v>
      </c>
      <c r="D31" s="58" t="s">
        <v>601</v>
      </c>
      <c r="E31" s="67" t="s">
        <v>602</v>
      </c>
    </row>
    <row r="32" spans="1:5" ht="37.5" customHeight="1" thickBot="1" x14ac:dyDescent="0.3">
      <c r="A32" s="75" t="s">
        <v>606</v>
      </c>
      <c r="B32" s="68" t="s">
        <v>603</v>
      </c>
      <c r="C32" s="69"/>
      <c r="D32" s="70" t="s">
        <v>604</v>
      </c>
      <c r="E32" s="72" t="s">
        <v>607</v>
      </c>
    </row>
    <row r="33" spans="1:5" ht="37.5" customHeight="1" x14ac:dyDescent="0.25">
      <c r="A33" s="76"/>
      <c r="C33" s="17"/>
      <c r="D33" s="77"/>
      <c r="E33" s="77"/>
    </row>
    <row r="34" spans="1:5" ht="37.5" customHeight="1" x14ac:dyDescent="0.25">
      <c r="A34" s="76"/>
      <c r="C34" s="17"/>
      <c r="D34" s="77"/>
      <c r="E34" s="77"/>
    </row>
  </sheetData>
  <sheetProtection algorithmName="SHA-512" hashValue="0F1kfANg+uPDzsuBDId+UGIWxZ06dH8fRybMkiDXaVLAYcRHcgKOM0qriSVKsywu/X99+qVzVTL8i6FceuwH3A==" saltValue="ZvJvW8QLcHemaTBgPzi+Lg==" spinCount="100000" sheet="1" selectLockedCells="1" selectUnlockedCells="1"/>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
  <sheetViews>
    <sheetView workbookViewId="0">
      <selection activeCell="A18" sqref="A18:B18"/>
    </sheetView>
  </sheetViews>
  <sheetFormatPr defaultColWidth="8.85546875" defaultRowHeight="15" x14ac:dyDescent="0.25"/>
  <cols>
    <col min="1" max="1" width="54.7109375" customWidth="1"/>
    <col min="2" max="2" width="72.85546875" customWidth="1"/>
  </cols>
  <sheetData>
    <row r="1" spans="1:2" x14ac:dyDescent="0.25">
      <c r="A1" t="s">
        <v>597</v>
      </c>
      <c r="B1" t="s">
        <v>600</v>
      </c>
    </row>
    <row r="2" spans="1:2" x14ac:dyDescent="0.25">
      <c r="A2" t="s">
        <v>600</v>
      </c>
    </row>
  </sheetData>
  <sheetProtection algorithmName="SHA-512" hashValue="91xwkVZw+Q4Qi5JGcrFz2kL0m20N2XUQv0oBtF/RTK2tXHqwTL4bBJwBaeAc2lmQmYTL6m+ot7aJNMBK6/WWFg==" saltValue="f1cGoLt5/LDBMXsDW9upbg==" spinCount="100000" sheet="1" objects="1" scenarios="1" selectLockedCells="1" selectUnlockedCells="1"/>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d6cdcf-c928-46fb-8e42-476d07fbee25">
      <Terms xmlns="http://schemas.microsoft.com/office/infopath/2007/PartnerControls"/>
    </lcf76f155ced4ddcb4097134ff3c332f>
    <Date xmlns="d9d6cdcf-c928-46fb-8e42-476d07fbee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B41DB57811B14FA7AA263FD7CC1955" ma:contentTypeVersion="16" ma:contentTypeDescription="Create a new document." ma:contentTypeScope="" ma:versionID="ae5844905e6d1bdefd7a4a323fc29324">
  <xsd:schema xmlns:xsd="http://www.w3.org/2001/XMLSchema" xmlns:xs="http://www.w3.org/2001/XMLSchema" xmlns:p="http://schemas.microsoft.com/office/2006/metadata/properties" xmlns:ns2="d9d6cdcf-c928-46fb-8e42-476d07fbee25" targetNamespace="http://schemas.microsoft.com/office/2006/metadata/properties" ma:root="true" ma:fieldsID="b93ec5e1ff02809c4572247b054a29dc" ns2:_="">
    <xsd:import namespace="d9d6cdcf-c928-46fb-8e42-476d07fbee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6cdcf-c928-46fb-8e42-476d07fbe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0a4360-04d9-4667-be95-b97e4a7e4ae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Date" ma:index="19"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3A15AB-AE32-4EBE-9BDD-DA8DBA040D00}">
  <ds:schemaRefs>
    <ds:schemaRef ds:uri="http://schemas.microsoft.com/sharepoint/v3/contenttype/forms"/>
  </ds:schemaRefs>
</ds:datastoreItem>
</file>

<file path=customXml/itemProps2.xml><?xml version="1.0" encoding="utf-8"?>
<ds:datastoreItem xmlns:ds="http://schemas.openxmlformats.org/officeDocument/2006/customXml" ds:itemID="{C0EF8A15-3742-4D20-B6A6-96924C11AFD1}">
  <ds:schemaRefs>
    <ds:schemaRef ds:uri="http://schemas.microsoft.com/office/2006/metadata/properties"/>
    <ds:schemaRef ds:uri="http://schemas.microsoft.com/office/infopath/2007/PartnerControls"/>
    <ds:schemaRef ds:uri="d9d6cdcf-c928-46fb-8e42-476d07fbee25"/>
  </ds:schemaRefs>
</ds:datastoreItem>
</file>

<file path=customXml/itemProps3.xml><?xml version="1.0" encoding="utf-8"?>
<ds:datastoreItem xmlns:ds="http://schemas.openxmlformats.org/officeDocument/2006/customXml" ds:itemID="{C5F1758E-C47C-4428-9430-35EC670E8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6cdcf-c928-46fb-8e42-476d07fbe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Questions</vt:lpstr>
      <vt:lpstr>NFRs</vt:lpstr>
      <vt:lpstr>Weightings</vt:lpstr>
      <vt:lpstr>Lists</vt:lpstr>
      <vt:lpstr>Roadmap_MAY</vt:lpstr>
      <vt:lpstr>Roadmap_SHALL</vt:lpstr>
      <vt:lpstr>Roadmap_SHOULD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Sion Pugh - S4C</cp:lastModifiedBy>
  <cp:revision/>
  <dcterms:created xsi:type="dcterms:W3CDTF">2025-11-18T13:27:30Z</dcterms:created>
  <dcterms:modified xsi:type="dcterms:W3CDTF">2026-03-20T14:17:33Z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0x01010048B41DB57811B14FA7AA263FD7CC1955</vt:lpwstr>
  </property>
  <property fmtid="{D5CDD505-2E9C-101B-9397-08002B2CF9AE}" pid="3" name="MediaServiceImageTags">
    <vt:lpwstr/>
  </property>
</Properties>
</file>