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P:\Legal\Word documents\Tendrau\2025-2026\BSM Replacement\2. Gwahoddiad i dendr  FINAL DOCS\"/>
    </mc:Choice>
  </mc:AlternateContent>
  <xr:revisionPtr revIDLastSave="0" documentId="8_{62238D75-CC0F-4D9B-AE0E-8A86F4D287BE}" xr6:coauthVersionLast="47" xr6:coauthVersionMax="47" xr10:uidLastSave="{00000000-0000-0000-0000-000000000000}"/>
  <workbookProtection workbookAlgorithmName="SHA-512" workbookHashValue="9cCtiA+QF+Xn5dECfTp0rIOjb7KKzjKUa3GD6hlfkcpwHwJasThNdA8h83ZPtdWkTkcdT7+HBb2eDPscXh0DCA==" workbookSaltValue="QQB6bMdzFNsGU7fjFJL1Bw==" workbookSpinCount="100000" lockStructure="1"/>
  <bookViews>
    <workbookView xWindow="-120" yWindow="-120" windowWidth="29040" windowHeight="15720" activeTab="2" xr2:uid="{00000000-000D-0000-FFFF-FFFF00000000}"/>
  </bookViews>
  <sheets>
    <sheet name="Instructions" sheetId="1" r:id="rId1"/>
    <sheet name="Questions" sheetId="5" r:id="rId2"/>
    <sheet name="NFRs" sheetId="4" r:id="rId3"/>
    <sheet name="Weightings" sheetId="3" r:id="rId4"/>
    <sheet name="Lists" sheetId="6" state="hidden" r:id="rId5"/>
  </sheets>
  <definedNames>
    <definedName name="_xlnm._FilterDatabase" localSheetId="2" hidden="1">NFRs!$A$1:$G$40</definedName>
    <definedName name="_xlnm._FilterDatabase" localSheetId="1" hidden="1">Questions!$A$1:$I$182</definedName>
    <definedName name="Roadmap_MAY">Weightings!$H$2:$H$2</definedName>
    <definedName name="Roadmap_SHALL">Weightings!$D$2:$D$4</definedName>
    <definedName name="Roadmap_SHOULD">Weightings!$G$2:$G$3</definedName>
  </definedNames>
  <calcPr calcId="191028" iterate="1"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4" l="1"/>
  <c r="E4" i="4"/>
  <c r="E5" i="4"/>
  <c r="E6" i="4"/>
  <c r="L6" i="4" s="1"/>
  <c r="E7" i="4"/>
  <c r="E8" i="4"/>
  <c r="E9" i="4"/>
  <c r="E10" i="4"/>
  <c r="E11" i="4"/>
  <c r="E12" i="4"/>
  <c r="E13" i="4"/>
  <c r="E14" i="4"/>
  <c r="E15" i="4"/>
  <c r="L15" i="4" s="1"/>
  <c r="E16" i="4"/>
  <c r="E17" i="4"/>
  <c r="E18" i="4"/>
  <c r="E19" i="4"/>
  <c r="E20" i="4"/>
  <c r="E21" i="4"/>
  <c r="E22" i="4"/>
  <c r="E23" i="4"/>
  <c r="E24" i="4"/>
  <c r="E25" i="4"/>
  <c r="E2" i="4"/>
  <c r="I3" i="4"/>
  <c r="J3" i="4"/>
  <c r="K3" i="4" s="1"/>
  <c r="I4" i="4"/>
  <c r="J4" i="4"/>
  <c r="I5" i="4"/>
  <c r="J5" i="4"/>
  <c r="I6" i="4"/>
  <c r="J6" i="4"/>
  <c r="I7" i="4"/>
  <c r="J7" i="4"/>
  <c r="I8" i="4"/>
  <c r="J8" i="4"/>
  <c r="K8" i="4" s="1"/>
  <c r="I9" i="4"/>
  <c r="J9" i="4"/>
  <c r="K9" i="4" s="1"/>
  <c r="I10" i="4"/>
  <c r="J10" i="4"/>
  <c r="L10" i="4" s="1"/>
  <c r="I11" i="4"/>
  <c r="J11" i="4"/>
  <c r="I12" i="4"/>
  <c r="J12" i="4"/>
  <c r="I13" i="4"/>
  <c r="J13" i="4"/>
  <c r="K13" i="4" s="1"/>
  <c r="I14" i="4"/>
  <c r="K14" i="4" s="1"/>
  <c r="J14" i="4"/>
  <c r="I15" i="4"/>
  <c r="J15" i="4"/>
  <c r="I16" i="4"/>
  <c r="J16" i="4"/>
  <c r="K16" i="4" s="1"/>
  <c r="I17" i="4"/>
  <c r="J17" i="4"/>
  <c r="K17" i="4" s="1"/>
  <c r="I18" i="4"/>
  <c r="J18" i="4"/>
  <c r="L18" i="4" s="1"/>
  <c r="I19" i="4"/>
  <c r="J19" i="4"/>
  <c r="K19" i="4" s="1"/>
  <c r="I20" i="4"/>
  <c r="J20" i="4"/>
  <c r="K20" i="4" s="1"/>
  <c r="I21" i="4"/>
  <c r="J21" i="4"/>
  <c r="K21" i="4" s="1"/>
  <c r="I22" i="4"/>
  <c r="K22" i="4" s="1"/>
  <c r="J22" i="4"/>
  <c r="I23" i="4"/>
  <c r="J23" i="4"/>
  <c r="K23" i="4" s="1"/>
  <c r="I24" i="4"/>
  <c r="J24" i="4"/>
  <c r="I25" i="4"/>
  <c r="J25" i="4"/>
  <c r="L25" i="4" s="1"/>
  <c r="J2" i="4"/>
  <c r="I2" i="4"/>
  <c r="I181" i="5"/>
  <c r="I179" i="5"/>
  <c r="I177" i="5"/>
  <c r="K177" i="5" s="1"/>
  <c r="I176" i="5"/>
  <c r="I175" i="5"/>
  <c r="I174" i="5"/>
  <c r="I173" i="5"/>
  <c r="I172" i="5"/>
  <c r="I171" i="5"/>
  <c r="I170" i="5"/>
  <c r="K170" i="5" s="1"/>
  <c r="I169" i="5"/>
  <c r="K169" i="5" s="1"/>
  <c r="I168" i="5"/>
  <c r="I167" i="5"/>
  <c r="I166" i="5"/>
  <c r="I165" i="5"/>
  <c r="I164" i="5"/>
  <c r="I163" i="5"/>
  <c r="I162" i="5"/>
  <c r="I161" i="5"/>
  <c r="I160" i="5"/>
  <c r="I159" i="5"/>
  <c r="I158" i="5"/>
  <c r="I157" i="5"/>
  <c r="I156" i="5"/>
  <c r="K156" i="5" s="1"/>
  <c r="I155" i="5"/>
  <c r="I154" i="5"/>
  <c r="I153" i="5"/>
  <c r="I152" i="5"/>
  <c r="I151" i="5"/>
  <c r="K151" i="5" s="1"/>
  <c r="I150" i="5"/>
  <c r="I149" i="5"/>
  <c r="I148" i="5"/>
  <c r="I147" i="5"/>
  <c r="K147" i="5" s="1"/>
  <c r="I146" i="5"/>
  <c r="I145" i="5"/>
  <c r="I144" i="5"/>
  <c r="I143" i="5"/>
  <c r="I142" i="5"/>
  <c r="I141" i="5"/>
  <c r="I140" i="5"/>
  <c r="I139" i="5"/>
  <c r="I138" i="5"/>
  <c r="I137" i="5"/>
  <c r="I136" i="5"/>
  <c r="I135" i="5"/>
  <c r="I134" i="5"/>
  <c r="I133" i="5"/>
  <c r="I132" i="5"/>
  <c r="I131" i="5"/>
  <c r="I130" i="5"/>
  <c r="I129" i="5"/>
  <c r="I128" i="5"/>
  <c r="I127" i="5"/>
  <c r="I126" i="5"/>
  <c r="I125" i="5"/>
  <c r="I124" i="5"/>
  <c r="I123" i="5"/>
  <c r="I122" i="5"/>
  <c r="I121" i="5"/>
  <c r="I120" i="5"/>
  <c r="I119" i="5"/>
  <c r="I118" i="5"/>
  <c r="I117" i="5"/>
  <c r="I116" i="5"/>
  <c r="I115" i="5"/>
  <c r="I114" i="5"/>
  <c r="I113" i="5"/>
  <c r="K113" i="5" s="1"/>
  <c r="I112" i="5"/>
  <c r="I111" i="5"/>
  <c r="I110" i="5"/>
  <c r="I109" i="5"/>
  <c r="I108" i="5"/>
  <c r="I107" i="5"/>
  <c r="I106" i="5"/>
  <c r="I105" i="5"/>
  <c r="I104" i="5"/>
  <c r="I103" i="5"/>
  <c r="I102" i="5"/>
  <c r="I101" i="5"/>
  <c r="I100" i="5"/>
  <c r="I99" i="5"/>
  <c r="K99" i="5" s="1"/>
  <c r="I98" i="5"/>
  <c r="I97" i="5"/>
  <c r="I96" i="5"/>
  <c r="I95" i="5"/>
  <c r="I94" i="5"/>
  <c r="I93" i="5"/>
  <c r="I92" i="5"/>
  <c r="I91" i="5"/>
  <c r="I90" i="5"/>
  <c r="I89" i="5"/>
  <c r="I88" i="5"/>
  <c r="I87" i="5"/>
  <c r="I86" i="5"/>
  <c r="I85" i="5"/>
  <c r="K85" i="5" s="1"/>
  <c r="I84" i="5"/>
  <c r="I83" i="5"/>
  <c r="I82" i="5"/>
  <c r="I81" i="5"/>
  <c r="I80" i="5"/>
  <c r="I79" i="5"/>
  <c r="I78" i="5"/>
  <c r="I77" i="5"/>
  <c r="K77" i="5" s="1"/>
  <c r="I76" i="5"/>
  <c r="I75" i="5"/>
  <c r="I74" i="5"/>
  <c r="I73" i="5"/>
  <c r="I72" i="5"/>
  <c r="I71" i="5"/>
  <c r="K71" i="5" s="1"/>
  <c r="I70" i="5"/>
  <c r="I69" i="5"/>
  <c r="I68" i="5"/>
  <c r="I67" i="5"/>
  <c r="I66" i="5"/>
  <c r="I65" i="5"/>
  <c r="I64" i="5"/>
  <c r="I63" i="5"/>
  <c r="I62" i="5"/>
  <c r="I61" i="5"/>
  <c r="I60" i="5"/>
  <c r="I59" i="5"/>
  <c r="I58" i="5"/>
  <c r="I57" i="5"/>
  <c r="K57" i="5" s="1"/>
  <c r="I56" i="5"/>
  <c r="I55" i="5"/>
  <c r="I54" i="5"/>
  <c r="I53" i="5"/>
  <c r="I52" i="5"/>
  <c r="K52" i="5" s="1"/>
  <c r="I51" i="5"/>
  <c r="I50" i="5"/>
  <c r="I49" i="5"/>
  <c r="I48" i="5"/>
  <c r="I47" i="5"/>
  <c r="I46" i="5"/>
  <c r="I45" i="5"/>
  <c r="I44" i="5"/>
  <c r="I43" i="5"/>
  <c r="K43" i="5" s="1"/>
  <c r="I42" i="5"/>
  <c r="I41" i="5"/>
  <c r="I40" i="5"/>
  <c r="K40" i="5" s="1"/>
  <c r="I39" i="5"/>
  <c r="I38" i="5"/>
  <c r="I37" i="5"/>
  <c r="I36" i="5"/>
  <c r="I35" i="5"/>
  <c r="K35" i="5" s="1"/>
  <c r="I34" i="5"/>
  <c r="I33" i="5"/>
  <c r="I32" i="5"/>
  <c r="I31" i="5"/>
  <c r="I30" i="5"/>
  <c r="I29" i="5"/>
  <c r="I28" i="5"/>
  <c r="I27" i="5"/>
  <c r="I26" i="5"/>
  <c r="I25" i="5"/>
  <c r="I24" i="5"/>
  <c r="I23" i="5"/>
  <c r="I22" i="5"/>
  <c r="I21" i="5"/>
  <c r="I20" i="5"/>
  <c r="I19" i="5"/>
  <c r="I18" i="5"/>
  <c r="I17" i="5"/>
  <c r="I16" i="5"/>
  <c r="I15" i="5"/>
  <c r="K15" i="5" s="1"/>
  <c r="I14" i="5"/>
  <c r="I13" i="5"/>
  <c r="I12" i="5"/>
  <c r="I11" i="5"/>
  <c r="I10" i="5"/>
  <c r="I9" i="5"/>
  <c r="I8" i="5"/>
  <c r="I7" i="5"/>
  <c r="K7" i="5" s="1"/>
  <c r="I6" i="5"/>
  <c r="I5" i="5"/>
  <c r="I4" i="5"/>
  <c r="I3" i="5"/>
  <c r="E3" i="5"/>
  <c r="E4" i="5"/>
  <c r="E5" i="5"/>
  <c r="E6" i="5"/>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L43" i="5" s="1"/>
  <c r="E44" i="5"/>
  <c r="E45" i="5"/>
  <c r="E46" i="5"/>
  <c r="E47" i="5"/>
  <c r="E48" i="5"/>
  <c r="E49" i="5"/>
  <c r="E50" i="5"/>
  <c r="E51" i="5"/>
  <c r="E52" i="5"/>
  <c r="E53" i="5"/>
  <c r="E54" i="5"/>
  <c r="E55" i="5"/>
  <c r="E56" i="5"/>
  <c r="E57" i="5"/>
  <c r="L57" i="5" s="1"/>
  <c r="E58" i="5"/>
  <c r="E59" i="5"/>
  <c r="E60" i="5"/>
  <c r="E61" i="5"/>
  <c r="E62" i="5"/>
  <c r="E63" i="5"/>
  <c r="E64" i="5"/>
  <c r="L64" i="5" s="1"/>
  <c r="E65" i="5"/>
  <c r="E66" i="5"/>
  <c r="E67" i="5"/>
  <c r="E68" i="5"/>
  <c r="E69" i="5"/>
  <c r="E70" i="5"/>
  <c r="E71" i="5"/>
  <c r="L71" i="5" s="1"/>
  <c r="E72" i="5"/>
  <c r="E73" i="5"/>
  <c r="E74" i="5"/>
  <c r="E75" i="5"/>
  <c r="E76" i="5"/>
  <c r="E77" i="5"/>
  <c r="E78" i="5"/>
  <c r="E79" i="5"/>
  <c r="E80" i="5"/>
  <c r="E81" i="5"/>
  <c r="E82" i="5"/>
  <c r="E83" i="5"/>
  <c r="E84" i="5"/>
  <c r="E85" i="5"/>
  <c r="L85" i="5" s="1"/>
  <c r="E86" i="5"/>
  <c r="E87" i="5"/>
  <c r="E88" i="5"/>
  <c r="E89" i="5"/>
  <c r="E90" i="5"/>
  <c r="E91" i="5"/>
  <c r="E92" i="5"/>
  <c r="E93" i="5"/>
  <c r="E94" i="5"/>
  <c r="E95" i="5"/>
  <c r="E96" i="5"/>
  <c r="E97" i="5"/>
  <c r="E98" i="5"/>
  <c r="E99" i="5"/>
  <c r="L99" i="5" s="1"/>
  <c r="E100" i="5"/>
  <c r="E101" i="5"/>
  <c r="E102" i="5"/>
  <c r="E103" i="5"/>
  <c r="E104" i="5"/>
  <c r="E105" i="5"/>
  <c r="E106" i="5"/>
  <c r="E107" i="5"/>
  <c r="E108" i="5"/>
  <c r="E109" i="5"/>
  <c r="E110" i="5"/>
  <c r="E111" i="5"/>
  <c r="E112" i="5"/>
  <c r="E113" i="5"/>
  <c r="L113" i="5" s="1"/>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L141" i="5" s="1"/>
  <c r="E142" i="5"/>
  <c r="E143" i="5"/>
  <c r="E144" i="5"/>
  <c r="E145" i="5"/>
  <c r="E146" i="5"/>
  <c r="E147" i="5"/>
  <c r="E148" i="5"/>
  <c r="E149" i="5"/>
  <c r="E150" i="5"/>
  <c r="E151" i="5"/>
  <c r="E152" i="5"/>
  <c r="E153" i="5"/>
  <c r="E154" i="5"/>
  <c r="E155" i="5"/>
  <c r="L155" i="5" s="1"/>
  <c r="E156" i="5"/>
  <c r="E157" i="5"/>
  <c r="E158" i="5"/>
  <c r="E159" i="5"/>
  <c r="E160" i="5"/>
  <c r="E161" i="5"/>
  <c r="E162" i="5"/>
  <c r="L162" i="5" s="1"/>
  <c r="E163" i="5"/>
  <c r="E164" i="5"/>
  <c r="E165" i="5"/>
  <c r="E166" i="5"/>
  <c r="E167" i="5"/>
  <c r="E168" i="5"/>
  <c r="E169" i="5"/>
  <c r="L169" i="5" s="1"/>
  <c r="E170" i="5"/>
  <c r="E171" i="5"/>
  <c r="E172" i="5"/>
  <c r="E173" i="5"/>
  <c r="E174" i="5"/>
  <c r="E175" i="5"/>
  <c r="E176" i="5"/>
  <c r="L176" i="5" s="1"/>
  <c r="E177" i="5"/>
  <c r="E178" i="5"/>
  <c r="I178" i="5"/>
  <c r="E179" i="5"/>
  <c r="E180" i="5"/>
  <c r="I180" i="5"/>
  <c r="E181" i="5"/>
  <c r="E2" i="5"/>
  <c r="I2" i="5"/>
  <c r="K25" i="4"/>
  <c r="K15" i="4"/>
  <c r="K5" i="4"/>
  <c r="K6" i="4"/>
  <c r="K2" i="4"/>
  <c r="J181" i="5"/>
  <c r="J180" i="5"/>
  <c r="K180" i="5" s="1"/>
  <c r="J179" i="5"/>
  <c r="L179" i="5" s="1"/>
  <c r="J178" i="5"/>
  <c r="L178" i="5" s="1"/>
  <c r="J177" i="5"/>
  <c r="J176" i="5"/>
  <c r="J175" i="5"/>
  <c r="L175" i="5" s="1"/>
  <c r="J174" i="5"/>
  <c r="L174" i="5" s="1"/>
  <c r="J173" i="5"/>
  <c r="J172" i="5"/>
  <c r="J171" i="5"/>
  <c r="J170" i="5"/>
  <c r="J169" i="5"/>
  <c r="J168" i="5"/>
  <c r="J167" i="5"/>
  <c r="L167" i="5" s="1"/>
  <c r="J166" i="5"/>
  <c r="J165" i="5"/>
  <c r="L165" i="5" s="1"/>
  <c r="J164" i="5"/>
  <c r="J163" i="5"/>
  <c r="J162" i="5"/>
  <c r="J161" i="5"/>
  <c r="L161" i="5" s="1"/>
  <c r="J160" i="5"/>
  <c r="L160" i="5" s="1"/>
  <c r="J159" i="5"/>
  <c r="J158" i="5"/>
  <c r="J157" i="5"/>
  <c r="J156" i="5"/>
  <c r="J155" i="5"/>
  <c r="K155" i="5" s="1"/>
  <c r="J154" i="5"/>
  <c r="J153" i="5"/>
  <c r="L153" i="5" s="1"/>
  <c r="J152" i="5"/>
  <c r="L152" i="5" s="1"/>
  <c r="J151" i="5"/>
  <c r="J150" i="5"/>
  <c r="J149" i="5"/>
  <c r="J148" i="5"/>
  <c r="K148" i="5" s="1"/>
  <c r="J147" i="5"/>
  <c r="L147" i="5" s="1"/>
  <c r="J146" i="5"/>
  <c r="L146" i="5" s="1"/>
  <c r="J145" i="5"/>
  <c r="J144" i="5"/>
  <c r="J143" i="5"/>
  <c r="J142" i="5"/>
  <c r="J141" i="5"/>
  <c r="K141" i="5" s="1"/>
  <c r="J140" i="5"/>
  <c r="L140" i="5" s="1"/>
  <c r="J139" i="5"/>
  <c r="L139" i="5" s="1"/>
  <c r="J138" i="5"/>
  <c r="J137" i="5"/>
  <c r="J136" i="5"/>
  <c r="J135" i="5"/>
  <c r="J134" i="5"/>
  <c r="L134" i="5" s="1"/>
  <c r="J133" i="5"/>
  <c r="L133" i="5" s="1"/>
  <c r="J132" i="5"/>
  <c r="L132" i="5" s="1"/>
  <c r="J131" i="5"/>
  <c r="J130" i="5"/>
  <c r="J129" i="5"/>
  <c r="K129" i="5" s="1"/>
  <c r="J128" i="5"/>
  <c r="L128" i="5" s="1"/>
  <c r="J127" i="5"/>
  <c r="L127" i="5"/>
  <c r="J126" i="5"/>
  <c r="J125" i="5"/>
  <c r="J124" i="5"/>
  <c r="J123" i="5"/>
  <c r="J122" i="5"/>
  <c r="J121" i="5"/>
  <c r="J120" i="5"/>
  <c r="K120" i="5" s="1"/>
  <c r="L120" i="5"/>
  <c r="J119" i="5"/>
  <c r="L119" i="5" s="1"/>
  <c r="J118" i="5"/>
  <c r="L118" i="5" s="1"/>
  <c r="J117" i="5"/>
  <c r="K117" i="5" s="1"/>
  <c r="J116" i="5"/>
  <c r="J115" i="5"/>
  <c r="J114" i="5"/>
  <c r="L114" i="5" s="1"/>
  <c r="J113" i="5"/>
  <c r="J112" i="5"/>
  <c r="J111" i="5"/>
  <c r="L111" i="5" s="1"/>
  <c r="J110" i="5"/>
  <c r="J109" i="5"/>
  <c r="J108" i="5"/>
  <c r="J107" i="5"/>
  <c r="L107" i="5" s="1"/>
  <c r="J106" i="5"/>
  <c r="L106" i="5"/>
  <c r="J105" i="5"/>
  <c r="L105" i="5" s="1"/>
  <c r="J104" i="5"/>
  <c r="L104" i="5" s="1"/>
  <c r="J103" i="5"/>
  <c r="L103" i="5" s="1"/>
  <c r="J102" i="5"/>
  <c r="K102" i="5" s="1"/>
  <c r="J101" i="5"/>
  <c r="J100" i="5"/>
  <c r="J99" i="5"/>
  <c r="J98" i="5"/>
  <c r="J97" i="5"/>
  <c r="J96" i="5"/>
  <c r="J95" i="5"/>
  <c r="J94" i="5"/>
  <c r="J93" i="5"/>
  <c r="L93" i="5" s="1"/>
  <c r="J92" i="5"/>
  <c r="K92" i="5" s="1"/>
  <c r="L92" i="5"/>
  <c r="J91" i="5"/>
  <c r="L91" i="5" s="1"/>
  <c r="J90" i="5"/>
  <c r="L90" i="5" s="1"/>
  <c r="J89" i="5"/>
  <c r="J88" i="5"/>
  <c r="J87" i="5"/>
  <c r="J86" i="5"/>
  <c r="L86" i="5" s="1"/>
  <c r="J85" i="5"/>
  <c r="J84" i="5"/>
  <c r="J83" i="5"/>
  <c r="L83" i="5" s="1"/>
  <c r="J82" i="5"/>
  <c r="J81" i="5"/>
  <c r="L81" i="5" s="1"/>
  <c r="J80" i="5"/>
  <c r="L80" i="5" s="1"/>
  <c r="J79" i="5"/>
  <c r="L79" i="5" s="1"/>
  <c r="J78" i="5"/>
  <c r="K78" i="5" s="1"/>
  <c r="L78" i="5"/>
  <c r="J77" i="5"/>
  <c r="J76" i="5"/>
  <c r="L76" i="5" s="1"/>
  <c r="J75" i="5"/>
  <c r="L75" i="5" s="1"/>
  <c r="J74" i="5"/>
  <c r="J73" i="5"/>
  <c r="J72" i="5"/>
  <c r="L72" i="5" s="1"/>
  <c r="J71" i="5"/>
  <c r="J70" i="5"/>
  <c r="L70" i="5" s="1"/>
  <c r="J69" i="5"/>
  <c r="L69" i="5" s="1"/>
  <c r="J68" i="5"/>
  <c r="L68" i="5" s="1"/>
  <c r="J67" i="5"/>
  <c r="L67" i="5" s="1"/>
  <c r="J66" i="5"/>
  <c r="L66" i="5" s="1"/>
  <c r="J65" i="5"/>
  <c r="L65" i="5" s="1"/>
  <c r="J64" i="5"/>
  <c r="J63" i="5"/>
  <c r="L63" i="5" s="1"/>
  <c r="J62" i="5"/>
  <c r="L62" i="5" s="1"/>
  <c r="J61" i="5"/>
  <c r="L61" i="5" s="1"/>
  <c r="J60" i="5"/>
  <c r="J59" i="5"/>
  <c r="J58" i="5"/>
  <c r="L58" i="5" s="1"/>
  <c r="J57" i="5"/>
  <c r="J56" i="5"/>
  <c r="L56" i="5" s="1"/>
  <c r="J55" i="5"/>
  <c r="L55" i="5" s="1"/>
  <c r="J54" i="5"/>
  <c r="L54" i="5" s="1"/>
  <c r="J53" i="5"/>
  <c r="L53" i="5" s="1"/>
  <c r="J52" i="5"/>
  <c r="J51" i="5"/>
  <c r="J50" i="5"/>
  <c r="K50" i="5" s="1"/>
  <c r="L50" i="5"/>
  <c r="J49" i="5"/>
  <c r="L49" i="5" s="1"/>
  <c r="J48" i="5"/>
  <c r="L48" i="5" s="1"/>
  <c r="J47" i="5"/>
  <c r="J46" i="5"/>
  <c r="J45" i="5"/>
  <c r="J44" i="5"/>
  <c r="L44" i="5" s="1"/>
  <c r="J43" i="5"/>
  <c r="J42" i="5"/>
  <c r="L42" i="5" s="1"/>
  <c r="J41" i="5"/>
  <c r="J40" i="5"/>
  <c r="J39" i="5"/>
  <c r="J38" i="5"/>
  <c r="L38" i="5" s="1"/>
  <c r="J37" i="5"/>
  <c r="L37" i="5" s="1"/>
  <c r="J36" i="5"/>
  <c r="K36" i="5" s="1"/>
  <c r="J35" i="5"/>
  <c r="L35" i="5" s="1"/>
  <c r="J34" i="5"/>
  <c r="L34" i="5" s="1"/>
  <c r="J33" i="5"/>
  <c r="J32" i="5"/>
  <c r="J31" i="5"/>
  <c r="K31" i="5" s="1"/>
  <c r="J30" i="5"/>
  <c r="L30" i="5" s="1"/>
  <c r="J29" i="5"/>
  <c r="J28" i="5"/>
  <c r="L28" i="5" s="1"/>
  <c r="J27" i="5"/>
  <c r="L27" i="5" s="1"/>
  <c r="J26" i="5"/>
  <c r="J25" i="5"/>
  <c r="J24" i="5"/>
  <c r="L24" i="5" s="1"/>
  <c r="J23" i="5"/>
  <c r="J22" i="5"/>
  <c r="K22" i="5" s="1"/>
  <c r="J21" i="5"/>
  <c r="J20" i="5"/>
  <c r="L20" i="5" s="1"/>
  <c r="J19" i="5"/>
  <c r="J18" i="5"/>
  <c r="J17" i="5"/>
  <c r="J16" i="5"/>
  <c r="L16" i="5" s="1"/>
  <c r="J15" i="5"/>
  <c r="L15" i="5" s="1"/>
  <c r="J14" i="5"/>
  <c r="L14" i="5" s="1"/>
  <c r="J13" i="5"/>
  <c r="L13" i="5" s="1"/>
  <c r="J12" i="5"/>
  <c r="J11" i="5"/>
  <c r="J10" i="5"/>
  <c r="L10" i="5" s="1"/>
  <c r="J9" i="5"/>
  <c r="L9" i="5" s="1"/>
  <c r="J8" i="5"/>
  <c r="K8" i="5" s="1"/>
  <c r="J7" i="5"/>
  <c r="L7" i="5" s="1"/>
  <c r="J6" i="5"/>
  <c r="L6" i="5" s="1"/>
  <c r="J5" i="5"/>
  <c r="J4" i="5"/>
  <c r="J3" i="5"/>
  <c r="J2" i="5"/>
  <c r="J139" i="4"/>
  <c r="E139" i="4"/>
  <c r="J138" i="4"/>
  <c r="L138" i="4" s="1"/>
  <c r="E138" i="4"/>
  <c r="J137" i="4"/>
  <c r="E137" i="4"/>
  <c r="J136" i="4"/>
  <c r="L136" i="4" s="1"/>
  <c r="E136" i="4"/>
  <c r="J135" i="4"/>
  <c r="E135" i="4"/>
  <c r="J134" i="4"/>
  <c r="K134" i="4" s="1"/>
  <c r="E134" i="4"/>
  <c r="J133" i="4"/>
  <c r="E133" i="4"/>
  <c r="J132" i="4"/>
  <c r="E132" i="4"/>
  <c r="J131" i="4"/>
  <c r="L131" i="4" s="1"/>
  <c r="E131" i="4"/>
  <c r="J130" i="4"/>
  <c r="E130" i="4"/>
  <c r="J129" i="4"/>
  <c r="L129" i="4" s="1"/>
  <c r="E129" i="4"/>
  <c r="J128" i="4"/>
  <c r="E128" i="4"/>
  <c r="J127" i="4"/>
  <c r="E127" i="4"/>
  <c r="J126" i="4"/>
  <c r="E126" i="4"/>
  <c r="J125" i="4"/>
  <c r="E125" i="4"/>
  <c r="J124" i="4"/>
  <c r="L124" i="4" s="1"/>
  <c r="E124" i="4"/>
  <c r="J123" i="4"/>
  <c r="E123" i="4"/>
  <c r="J122" i="4"/>
  <c r="E122" i="4"/>
  <c r="J121" i="4"/>
  <c r="E121" i="4"/>
  <c r="J120" i="4"/>
  <c r="E120" i="4"/>
  <c r="J119" i="4"/>
  <c r="E119" i="4"/>
  <c r="J118" i="4"/>
  <c r="E118" i="4"/>
  <c r="J117" i="4"/>
  <c r="L117" i="4" s="1"/>
  <c r="E117" i="4"/>
  <c r="J116" i="4"/>
  <c r="E116" i="4"/>
  <c r="J115" i="4"/>
  <c r="L115" i="4" s="1"/>
  <c r="E115" i="4"/>
  <c r="J114" i="4"/>
  <c r="E114" i="4"/>
  <c r="J113" i="4"/>
  <c r="E113" i="4"/>
  <c r="J112" i="4"/>
  <c r="E112" i="4"/>
  <c r="J111" i="4"/>
  <c r="E111" i="4"/>
  <c r="J110" i="4"/>
  <c r="L110" i="4" s="1"/>
  <c r="E110" i="4"/>
  <c r="J109" i="4"/>
  <c r="E109" i="4"/>
  <c r="J108" i="4"/>
  <c r="L108" i="4" s="1"/>
  <c r="E108" i="4"/>
  <c r="J107" i="4"/>
  <c r="E107" i="4"/>
  <c r="J106" i="4"/>
  <c r="E106" i="4"/>
  <c r="J105" i="4"/>
  <c r="E105" i="4"/>
  <c r="J104" i="4"/>
  <c r="E104" i="4"/>
  <c r="J103" i="4"/>
  <c r="L103" i="4" s="1"/>
  <c r="E103" i="4"/>
  <c r="J102" i="4"/>
  <c r="E102" i="4"/>
  <c r="J101" i="4"/>
  <c r="L101" i="4" s="1"/>
  <c r="E101" i="4"/>
  <c r="J100" i="4"/>
  <c r="E100" i="4"/>
  <c r="J99" i="4"/>
  <c r="E99" i="4"/>
  <c r="J98" i="4"/>
  <c r="E98" i="4"/>
  <c r="J97" i="4"/>
  <c r="E97" i="4"/>
  <c r="J96" i="4"/>
  <c r="L96" i="4" s="1"/>
  <c r="E96" i="4"/>
  <c r="J95" i="4"/>
  <c r="E95" i="4"/>
  <c r="J94" i="4"/>
  <c r="L94" i="4" s="1"/>
  <c r="E94" i="4"/>
  <c r="J93" i="4"/>
  <c r="E93" i="4"/>
  <c r="J92" i="4"/>
  <c r="E92" i="4"/>
  <c r="J91" i="4"/>
  <c r="E91" i="4"/>
  <c r="J90" i="4"/>
  <c r="E90" i="4"/>
  <c r="J89" i="4"/>
  <c r="E89" i="4"/>
  <c r="J88" i="4"/>
  <c r="E88" i="4"/>
  <c r="J87" i="4"/>
  <c r="L87" i="4" s="1"/>
  <c r="E87" i="4"/>
  <c r="J86" i="4"/>
  <c r="E86" i="4"/>
  <c r="J85" i="4"/>
  <c r="E85" i="4"/>
  <c r="J84" i="4"/>
  <c r="K84" i="4" s="1"/>
  <c r="E84" i="4"/>
  <c r="J83" i="4"/>
  <c r="E83" i="4"/>
  <c r="J82" i="4"/>
  <c r="L82" i="4" s="1"/>
  <c r="E82" i="4"/>
  <c r="J81" i="4"/>
  <c r="E81" i="4"/>
  <c r="J80" i="4"/>
  <c r="L80" i="4" s="1"/>
  <c r="E80" i="4"/>
  <c r="J79" i="4"/>
  <c r="E79" i="4"/>
  <c r="J78" i="4"/>
  <c r="E78" i="4"/>
  <c r="J77" i="4"/>
  <c r="E77" i="4"/>
  <c r="J76" i="4"/>
  <c r="E76" i="4"/>
  <c r="J75" i="4"/>
  <c r="L75" i="4" s="1"/>
  <c r="E75" i="4"/>
  <c r="J74" i="4"/>
  <c r="E74" i="4"/>
  <c r="J73" i="4"/>
  <c r="L73" i="4" s="1"/>
  <c r="E73" i="4"/>
  <c r="J72" i="4"/>
  <c r="E72" i="4"/>
  <c r="J71" i="4"/>
  <c r="E71" i="4"/>
  <c r="J70" i="4"/>
  <c r="E70" i="4"/>
  <c r="J69" i="4"/>
  <c r="E69" i="4"/>
  <c r="J68" i="4"/>
  <c r="L68" i="4" s="1"/>
  <c r="E68" i="4"/>
  <c r="J67" i="4"/>
  <c r="E67" i="4"/>
  <c r="J66" i="4"/>
  <c r="L66" i="4" s="1"/>
  <c r="E66" i="4"/>
  <c r="J65" i="4"/>
  <c r="E65" i="4"/>
  <c r="J64" i="4"/>
  <c r="E64" i="4"/>
  <c r="J63" i="4"/>
  <c r="E63" i="4"/>
  <c r="J62" i="4"/>
  <c r="E62" i="4"/>
  <c r="J61" i="4"/>
  <c r="L61" i="4" s="1"/>
  <c r="E61" i="4"/>
  <c r="J60" i="4"/>
  <c r="E60" i="4"/>
  <c r="J59" i="4"/>
  <c r="L59" i="4" s="1"/>
  <c r="E59" i="4"/>
  <c r="J58" i="4"/>
  <c r="E58" i="4"/>
  <c r="J57" i="4"/>
  <c r="E57" i="4"/>
  <c r="J56" i="4"/>
  <c r="E56" i="4"/>
  <c r="J55" i="4"/>
  <c r="E55" i="4"/>
  <c r="J54" i="4"/>
  <c r="L54" i="4" s="1"/>
  <c r="E54" i="4"/>
  <c r="J53" i="4"/>
  <c r="E53" i="4"/>
  <c r="J52" i="4"/>
  <c r="L52" i="4" s="1"/>
  <c r="E52" i="4"/>
  <c r="J51" i="4"/>
  <c r="E51" i="4"/>
  <c r="J50" i="4"/>
  <c r="E50" i="4"/>
  <c r="J49" i="4"/>
  <c r="E49" i="4"/>
  <c r="J48" i="4"/>
  <c r="E48" i="4"/>
  <c r="J47" i="4"/>
  <c r="L47" i="4" s="1"/>
  <c r="E47" i="4"/>
  <c r="J46" i="4"/>
  <c r="E46" i="4"/>
  <c r="J45" i="4"/>
  <c r="L45" i="4" s="1"/>
  <c r="E45" i="4"/>
  <c r="J44" i="4"/>
  <c r="E44" i="4"/>
  <c r="J43" i="4"/>
  <c r="E43" i="4"/>
  <c r="J42" i="4"/>
  <c r="E42" i="4"/>
  <c r="J41" i="4"/>
  <c r="E41" i="4"/>
  <c r="J40" i="4"/>
  <c r="L40" i="4" s="1"/>
  <c r="E40" i="4"/>
  <c r="J39" i="4"/>
  <c r="E39" i="4"/>
  <c r="J38" i="4"/>
  <c r="L38" i="4" s="1"/>
  <c r="E38" i="4"/>
  <c r="J37" i="4"/>
  <c r="E37" i="4"/>
  <c r="J36" i="4"/>
  <c r="E36" i="4"/>
  <c r="J35" i="4"/>
  <c r="E35" i="4"/>
  <c r="J34" i="4"/>
  <c r="E34" i="4"/>
  <c r="J33" i="4"/>
  <c r="L33" i="4" s="1"/>
  <c r="E33" i="4"/>
  <c r="J32" i="4"/>
  <c r="E32" i="4"/>
  <c r="J31" i="4"/>
  <c r="E31" i="4"/>
  <c r="J30" i="4"/>
  <c r="E30" i="4"/>
  <c r="J29" i="4"/>
  <c r="E29" i="4"/>
  <c r="J28" i="4"/>
  <c r="E28" i="4"/>
  <c r="J27" i="4"/>
  <c r="E27" i="4"/>
  <c r="E26" i="4"/>
  <c r="L23" i="4"/>
  <c r="L22" i="4"/>
  <c r="L21" i="4"/>
  <c r="L20" i="4"/>
  <c r="L19" i="4"/>
  <c r="L16" i="4"/>
  <c r="L14" i="4"/>
  <c r="L13" i="4"/>
  <c r="L12" i="4"/>
  <c r="L9" i="4"/>
  <c r="L8" i="4"/>
  <c r="L7" i="4"/>
  <c r="L5" i="4"/>
  <c r="L4" i="4"/>
  <c r="L3" i="4"/>
  <c r="L2" i="4"/>
  <c r="B19" i="3"/>
  <c r="K150" i="5"/>
  <c r="K163" i="5"/>
  <c r="K157" i="5"/>
  <c r="K112" i="5"/>
  <c r="K133" i="5"/>
  <c r="K134" i="5"/>
  <c r="K176" i="5"/>
  <c r="K110" i="5"/>
  <c r="K162" i="5"/>
  <c r="K109" i="5"/>
  <c r="K116" i="5"/>
  <c r="K123" i="5"/>
  <c r="K130" i="5"/>
  <c r="K137" i="5"/>
  <c r="K172" i="5"/>
  <c r="K124" i="5"/>
  <c r="K131" i="5"/>
  <c r="K138" i="5"/>
  <c r="K145" i="5"/>
  <c r="K152" i="5"/>
  <c r="K159" i="5"/>
  <c r="K111" i="5"/>
  <c r="K125" i="5"/>
  <c r="K146" i="5"/>
  <c r="K160" i="5"/>
  <c r="K174" i="5"/>
  <c r="K181" i="5"/>
  <c r="K27" i="4"/>
  <c r="K28" i="4"/>
  <c r="K33" i="4"/>
  <c r="K34" i="4"/>
  <c r="K35" i="4"/>
  <c r="K42" i="4"/>
  <c r="K43" i="4"/>
  <c r="K48" i="4"/>
  <c r="K54" i="4"/>
  <c r="K55" i="4"/>
  <c r="K56" i="4"/>
  <c r="K57" i="4"/>
  <c r="K64" i="4"/>
  <c r="K71" i="4"/>
  <c r="K75" i="4"/>
  <c r="K76" i="4"/>
  <c r="K77" i="4"/>
  <c r="K78" i="4"/>
  <c r="K85" i="4"/>
  <c r="K91" i="4"/>
  <c r="K92" i="4"/>
  <c r="K95" i="4"/>
  <c r="K96" i="4"/>
  <c r="K97" i="4"/>
  <c r="K98" i="4"/>
  <c r="K99" i="4"/>
  <c r="K102" i="4"/>
  <c r="K106" i="4"/>
  <c r="K109" i="4"/>
  <c r="K111" i="4"/>
  <c r="K112" i="4"/>
  <c r="K113" i="4"/>
  <c r="K116" i="4"/>
  <c r="K117" i="4"/>
  <c r="K118" i="4"/>
  <c r="K123" i="4"/>
  <c r="K126" i="4"/>
  <c r="K127" i="4"/>
  <c r="K130" i="4"/>
  <c r="K131" i="4"/>
  <c r="K132" i="4"/>
  <c r="K133" i="4"/>
  <c r="K138" i="4"/>
  <c r="K4" i="5"/>
  <c r="K11" i="5"/>
  <c r="K12" i="5"/>
  <c r="K17" i="5"/>
  <c r="K18" i="5"/>
  <c r="K19" i="5"/>
  <c r="K24" i="5"/>
  <c r="K25" i="5"/>
  <c r="K26" i="5"/>
  <c r="K32" i="5"/>
  <c r="K33" i="5"/>
  <c r="K39" i="5"/>
  <c r="K45" i="5"/>
  <c r="K46" i="5"/>
  <c r="K47" i="5"/>
  <c r="K49" i="5"/>
  <c r="K51" i="5"/>
  <c r="K64" i="5"/>
  <c r="K65" i="5"/>
  <c r="K66" i="5"/>
  <c r="K67" i="5"/>
  <c r="K68" i="5"/>
  <c r="K73" i="5"/>
  <c r="K80" i="5"/>
  <c r="K81" i="5"/>
  <c r="K82" i="5"/>
  <c r="K83" i="5"/>
  <c r="K87" i="5"/>
  <c r="K88" i="5"/>
  <c r="K89" i="5"/>
  <c r="K96" i="5"/>
  <c r="K97" i="5"/>
  <c r="K101" i="5"/>
  <c r="K103" i="5"/>
  <c r="K105" i="5"/>
  <c r="K106" i="5"/>
  <c r="K107" i="5"/>
  <c r="K108" i="5"/>
  <c r="K80" i="4" l="1"/>
  <c r="L74" i="5"/>
  <c r="K11" i="4"/>
  <c r="L11" i="4"/>
  <c r="C15" i="3" s="1"/>
  <c r="K4" i="4"/>
  <c r="L31" i="4"/>
  <c r="K31" i="4"/>
  <c r="K127" i="5"/>
  <c r="L116" i="5"/>
  <c r="L154" i="5"/>
  <c r="L168" i="5"/>
  <c r="L181" i="5"/>
  <c r="K24" i="4"/>
  <c r="L24" i="4"/>
  <c r="L166" i="5"/>
  <c r="K166" i="5"/>
  <c r="K128" i="5"/>
  <c r="K129" i="4"/>
  <c r="L27" i="4"/>
  <c r="L48" i="4"/>
  <c r="L69" i="4"/>
  <c r="K69" i="4"/>
  <c r="L90" i="4"/>
  <c r="L111" i="4"/>
  <c r="L132" i="4"/>
  <c r="L29" i="5"/>
  <c r="C7" i="3" s="1"/>
  <c r="K47" i="4"/>
  <c r="K90" i="4"/>
  <c r="K136" i="4"/>
  <c r="K63" i="5"/>
  <c r="L143" i="5"/>
  <c r="K87" i="4"/>
  <c r="L112" i="4"/>
  <c r="L23" i="5"/>
  <c r="K23" i="5"/>
  <c r="L122" i="4"/>
  <c r="K122" i="4"/>
  <c r="K115" i="4"/>
  <c r="K52" i="4"/>
  <c r="L89" i="4"/>
  <c r="K89" i="4"/>
  <c r="K38" i="5"/>
  <c r="L117" i="5"/>
  <c r="K13" i="5"/>
  <c r="K110" i="4"/>
  <c r="K45" i="4"/>
  <c r="K167" i="5"/>
  <c r="L34" i="4"/>
  <c r="L62" i="4"/>
  <c r="L83" i="4"/>
  <c r="L118" i="4"/>
  <c r="K54" i="5"/>
  <c r="K119" i="5"/>
  <c r="L42" i="4"/>
  <c r="L56" i="4"/>
  <c r="L77" i="4"/>
  <c r="L91" i="4"/>
  <c r="L126" i="4"/>
  <c r="L17" i="5"/>
  <c r="L82" i="5"/>
  <c r="L157" i="5"/>
  <c r="K74" i="5"/>
  <c r="K179" i="5"/>
  <c r="L4" i="5"/>
  <c r="L45" i="5"/>
  <c r="L145" i="5"/>
  <c r="L158" i="5"/>
  <c r="K158" i="5"/>
  <c r="L171" i="5"/>
  <c r="K10" i="4"/>
  <c r="K124" i="4"/>
  <c r="K40" i="4"/>
  <c r="K139" i="5"/>
  <c r="L29" i="4"/>
  <c r="K29" i="4"/>
  <c r="L50" i="4"/>
  <c r="K50" i="4"/>
  <c r="L57" i="4"/>
  <c r="L64" i="4"/>
  <c r="L71" i="4"/>
  <c r="L78" i="4"/>
  <c r="L85" i="4"/>
  <c r="L92" i="4"/>
  <c r="L99" i="4"/>
  <c r="L106" i="4"/>
  <c r="L113" i="4"/>
  <c r="L120" i="4"/>
  <c r="K120" i="4"/>
  <c r="L127" i="4"/>
  <c r="L5" i="5"/>
  <c r="L19" i="5"/>
  <c r="L33" i="5"/>
  <c r="L46" i="5"/>
  <c r="L84" i="5"/>
  <c r="L96" i="5"/>
  <c r="L108" i="5"/>
  <c r="L121" i="5"/>
  <c r="L159" i="5"/>
  <c r="L172" i="5"/>
  <c r="K18" i="4"/>
  <c r="L102" i="5"/>
  <c r="L115" i="5"/>
  <c r="C9" i="3" s="1"/>
  <c r="K115" i="5"/>
  <c r="K94" i="4"/>
  <c r="K73" i="4"/>
  <c r="L41" i="5"/>
  <c r="K41" i="5"/>
  <c r="L129" i="5"/>
  <c r="C12" i="3" s="1"/>
  <c r="K37" i="5"/>
  <c r="K68" i="4"/>
  <c r="K168" i="5"/>
  <c r="L41" i="4"/>
  <c r="L76" i="4"/>
  <c r="L97" i="4"/>
  <c r="L104" i="4"/>
  <c r="K104" i="4"/>
  <c r="L139" i="4"/>
  <c r="K139" i="4"/>
  <c r="L142" i="5"/>
  <c r="C18" i="3" s="1"/>
  <c r="K79" i="5"/>
  <c r="K55" i="5"/>
  <c r="K66" i="4"/>
  <c r="K108" i="4"/>
  <c r="K153" i="5"/>
  <c r="L35" i="4"/>
  <c r="L49" i="4"/>
  <c r="K49" i="4"/>
  <c r="L63" i="4"/>
  <c r="L70" i="4"/>
  <c r="K70" i="4"/>
  <c r="L84" i="4"/>
  <c r="L98" i="4"/>
  <c r="L105" i="4"/>
  <c r="K105" i="4"/>
  <c r="L133" i="4"/>
  <c r="L3" i="5"/>
  <c r="C4" i="3" s="1"/>
  <c r="K3" i="5"/>
  <c r="L31" i="5"/>
  <c r="L94" i="5"/>
  <c r="K94" i="5"/>
  <c r="L144" i="5"/>
  <c r="L170" i="5"/>
  <c r="K53" i="5"/>
  <c r="K10" i="5"/>
  <c r="K63" i="4"/>
  <c r="L18" i="5"/>
  <c r="L95" i="5"/>
  <c r="K95" i="5"/>
  <c r="K93" i="5"/>
  <c r="K9" i="5"/>
  <c r="K103" i="4"/>
  <c r="K62" i="4"/>
  <c r="L43" i="4"/>
  <c r="K29" i="5"/>
  <c r="K61" i="4"/>
  <c r="L47" i="5"/>
  <c r="L59" i="5"/>
  <c r="K59" i="5"/>
  <c r="L97" i="5"/>
  <c r="L122" i="5"/>
  <c r="K61" i="5"/>
  <c r="L55" i="4"/>
  <c r="L125" i="4"/>
  <c r="L130" i="5"/>
  <c r="K140" i="5"/>
  <c r="L2" i="5"/>
  <c r="L131" i="5"/>
  <c r="L156" i="5"/>
  <c r="K75" i="5"/>
  <c r="L28" i="4"/>
  <c r="L119" i="4"/>
  <c r="K125" i="4"/>
  <c r="K41" i="4"/>
  <c r="K114" i="5"/>
  <c r="L32" i="5"/>
  <c r="C6" i="3" s="1"/>
  <c r="L36" i="4"/>
  <c r="K83" i="4"/>
  <c r="K38" i="4"/>
  <c r="K165" i="5"/>
  <c r="K143" i="5"/>
  <c r="L17" i="4"/>
  <c r="L26" i="4" s="1"/>
  <c r="L109" i="5"/>
  <c r="L173" i="5"/>
  <c r="K173" i="5"/>
  <c r="K91" i="5"/>
  <c r="K69" i="5"/>
  <c r="K27" i="5"/>
  <c r="K5" i="5"/>
  <c r="K119" i="4"/>
  <c r="K101" i="4"/>
  <c r="K82" i="4"/>
  <c r="K59" i="4"/>
  <c r="K36" i="4"/>
  <c r="K118" i="5"/>
  <c r="K144" i="5"/>
  <c r="L30" i="4"/>
  <c r="L37" i="4"/>
  <c r="L44" i="4"/>
  <c r="L51" i="4"/>
  <c r="L58" i="4"/>
  <c r="L65" i="4"/>
  <c r="L72" i="4"/>
  <c r="L79" i="4"/>
  <c r="L86" i="4"/>
  <c r="L93" i="4"/>
  <c r="L100" i="4"/>
  <c r="L107" i="4"/>
  <c r="L114" i="4"/>
  <c r="L121" i="4"/>
  <c r="L128" i="4"/>
  <c r="L135" i="4"/>
  <c r="L21" i="5"/>
  <c r="K21" i="5"/>
  <c r="L60" i="5"/>
  <c r="K60" i="5"/>
  <c r="L73" i="5"/>
  <c r="L98" i="5"/>
  <c r="C10" i="3" s="1"/>
  <c r="L110" i="5"/>
  <c r="L123" i="5"/>
  <c r="K135" i="5"/>
  <c r="K7" i="4"/>
  <c r="L148" i="5"/>
  <c r="L87" i="5"/>
  <c r="L112" i="5"/>
  <c r="L124" i="5"/>
  <c r="L136" i="5"/>
  <c r="L149" i="5"/>
  <c r="L32" i="4"/>
  <c r="L39" i="4"/>
  <c r="L46" i="4"/>
  <c r="L53" i="4"/>
  <c r="L60" i="4"/>
  <c r="L67" i="4"/>
  <c r="L74" i="4"/>
  <c r="L81" i="4"/>
  <c r="L88" i="4"/>
  <c r="L95" i="4"/>
  <c r="L102" i="4"/>
  <c r="L109" i="4"/>
  <c r="L116" i="4"/>
  <c r="L123" i="4"/>
  <c r="L130" i="4"/>
  <c r="L137" i="4"/>
  <c r="L11" i="5"/>
  <c r="C8" i="3" s="1"/>
  <c r="L25" i="5"/>
  <c r="L39" i="5"/>
  <c r="C3" i="3" s="1"/>
  <c r="L51" i="5"/>
  <c r="L88" i="5"/>
  <c r="C5" i="3" s="1"/>
  <c r="L100" i="5"/>
  <c r="L125" i="5"/>
  <c r="L137" i="5"/>
  <c r="L150" i="5"/>
  <c r="L163" i="5"/>
  <c r="K88" i="4"/>
  <c r="L12" i="5"/>
  <c r="L26" i="5"/>
  <c r="L40" i="5"/>
  <c r="L52" i="5"/>
  <c r="C2" i="3" s="1"/>
  <c r="L77" i="5"/>
  <c r="L89" i="5"/>
  <c r="L101" i="5"/>
  <c r="L126" i="5"/>
  <c r="C11" i="3" s="1"/>
  <c r="L138" i="5"/>
  <c r="L151" i="5"/>
  <c r="L164" i="5"/>
  <c r="L177" i="5"/>
  <c r="K12" i="4"/>
  <c r="K26" i="4"/>
  <c r="C14" i="3"/>
  <c r="C16" i="3"/>
  <c r="C17" i="3"/>
  <c r="K135" i="4"/>
  <c r="K128" i="4"/>
  <c r="K121" i="4"/>
  <c r="K114" i="4"/>
  <c r="K107" i="4"/>
  <c r="K100" i="4"/>
  <c r="K93" i="4"/>
  <c r="K86" i="4"/>
  <c r="K79" i="4"/>
  <c r="K72" i="4"/>
  <c r="K65" i="4"/>
  <c r="K58" i="4"/>
  <c r="K51" i="4"/>
  <c r="K44" i="4"/>
  <c r="K37" i="4"/>
  <c r="K30" i="4"/>
  <c r="K104" i="5"/>
  <c r="K90" i="5"/>
  <c r="K76" i="5"/>
  <c r="K62" i="5"/>
  <c r="K48" i="5"/>
  <c r="K34" i="5"/>
  <c r="K20" i="5"/>
  <c r="K6" i="5"/>
  <c r="K132" i="5"/>
  <c r="K154" i="5"/>
  <c r="K149" i="5"/>
  <c r="K121" i="5"/>
  <c r="L134" i="4"/>
  <c r="K126" i="5"/>
  <c r="K136" i="5"/>
  <c r="K164" i="5"/>
  <c r="L180" i="5"/>
  <c r="K100" i="5"/>
  <c r="K86" i="5"/>
  <c r="K72" i="5"/>
  <c r="K58" i="5"/>
  <c r="K44" i="5"/>
  <c r="K30" i="5"/>
  <c r="K16" i="5"/>
  <c r="K2" i="5"/>
  <c r="K175" i="5"/>
  <c r="K178" i="5"/>
  <c r="K142" i="5"/>
  <c r="K98" i="5"/>
  <c r="K84" i="5"/>
  <c r="K70" i="5"/>
  <c r="K56" i="5"/>
  <c r="K42" i="5"/>
  <c r="K28" i="5"/>
  <c r="K14" i="5"/>
  <c r="K122" i="5"/>
  <c r="K171" i="5"/>
  <c r="K161" i="5"/>
  <c r="L8" i="5"/>
  <c r="C13" i="3" s="1"/>
  <c r="L22" i="5"/>
  <c r="L36" i="5"/>
  <c r="K46" i="4"/>
  <c r="K137" i="4"/>
  <c r="K81" i="4"/>
  <c r="K74" i="4"/>
  <c r="K67" i="4"/>
  <c r="K60" i="4"/>
  <c r="K53" i="4"/>
  <c r="K39" i="4"/>
  <c r="K32" i="4"/>
  <c r="L135" i="5"/>
  <c r="D11" i="3" l="1"/>
  <c r="D17" i="3"/>
  <c r="D10" i="3"/>
  <c r="D5" i="3"/>
  <c r="D6" i="3"/>
  <c r="D14" i="3"/>
  <c r="D16" i="3"/>
  <c r="D12" i="3"/>
  <c r="D4" i="3"/>
  <c r="D3" i="3"/>
  <c r="D9" i="3"/>
  <c r="D2" i="3"/>
  <c r="C19" i="3"/>
  <c r="D15" i="3"/>
  <c r="D13" i="3"/>
  <c r="K182" i="5"/>
  <c r="D8" i="3"/>
  <c r="D7" i="3"/>
  <c r="D18" i="3"/>
  <c r="L182" i="5"/>
  <c r="D19" i="3" l="1"/>
</calcChain>
</file>

<file path=xl/sharedStrings.xml><?xml version="1.0" encoding="utf-8"?>
<sst xmlns="http://schemas.openxmlformats.org/spreadsheetml/2006/main" count="908" uniqueCount="603">
  <si>
    <t>Cyfarwyddiadau i Gynigwyr – Holiadur Technegol</t>
  </si>
  <si>
    <t>Y llyfr gwaith hwn yw templed ymateb yr Holiadur Technegol. Peidiwch â diwygio unrhyw gelloedd pwysoli neu fformiwla.</t>
  </si>
  <si>
    <t>Llenwch bob llinell ar y tabiau Taenlen canlynol, sef</t>
  </si>
  <si>
    <t>Cwestiynau Technegol</t>
  </si>
  <si>
    <t>NFRs</t>
  </si>
  <si>
    <t>Ar bob rhes, cwblhewch y golofn 'Ateb' a 'Cydymffurfiaeth' ac os mai'r gwerth cydymffurfio rydych chi wedi'i ddewis yw 'Map Ffordd' yna llenwch y golofn 'Map Ffordd' hefyd</t>
  </si>
  <si>
    <t>Terminoleg a ddefnyddir</t>
  </si>
  <si>
    <t>Rhaid / rhaid peidio – gofyniad gorfodol (rhaid ei weithredu, dim gwyriad).</t>
  </si>
  <si>
    <t>Dylai / ni ddylai – argymhelliad (cyngor cryf, ond caniateir diffyg cydymffurfio).</t>
  </si>
  <si>
    <t>Colofn Cydymffurfio</t>
  </si>
  <si>
    <t>- Yn cydymffurfio Yn bodloni'r gofyniad fel y nodwyd yn llawn.</t>
  </si>
  <si>
    <t>- Ddim yn cydymffurfio: Nid yw'n bodloni'r gofyniad neu mae ar goll.</t>
  </si>
  <si>
    <t>- Map ffordd: Ddim ar gael nawr, ond wedi'i gyflenwi fel eitem map ffordd yn y dyfodol.</t>
  </si>
  <si>
    <t>Dewisydd map ffordd</t>
  </si>
  <si>
    <t>Mae'r golofn 'RoadmapDate' yn caniatáu i chi ddewis y cyfnod cyflenwi disgwyliedig ar gyfer y gofyniad penodol</t>
  </si>
  <si>
    <t>Dewiswch o'r gwymplen :</t>
  </si>
  <si>
    <r>
      <rPr>
        <b/>
        <sz val="11"/>
        <color theme="1"/>
        <rFont val="Calibri"/>
        <family val="2"/>
        <scheme val="minor"/>
      </rPr>
      <t>rhaid</t>
    </r>
    <r>
      <rPr>
        <sz val="11"/>
        <color theme="1"/>
        <rFont val="Calibri"/>
        <family val="2"/>
        <scheme val="minor"/>
      </rPr>
      <t>'</t>
    </r>
    <r>
      <rPr>
        <sz val="11"/>
        <color theme="1"/>
        <rFont val="Calibri"/>
        <family val="2"/>
        <scheme val="minor"/>
      </rPr>
      <t xml:space="preserve"> = 'O fewn 6 mis ar ôl cychwyn', 'o fewn 12 mis ar ôl dechrau'r contract'</t>
    </r>
  </si>
  <si>
    <r>
      <rPr>
        <b/>
        <sz val="11"/>
        <color rgb="FF000000"/>
        <rFont val="Calibri"/>
        <family val="2"/>
        <scheme val="minor"/>
      </rPr>
      <t>dylai</t>
    </r>
    <r>
      <rPr>
        <sz val="11"/>
        <color theme="1"/>
        <rFont val="Calibri"/>
        <family val="2"/>
        <scheme val="minor"/>
      </rPr>
      <t>'</t>
    </r>
    <r>
      <rPr>
        <sz val="11"/>
        <color rgb="FF000000"/>
        <rFont val="Calibri"/>
        <family val="2"/>
        <scheme val="minor"/>
      </rPr>
      <t xml:space="preserve"> = 'o fewn 12 mis ar ôl dechrau'r contract'</t>
    </r>
  </si>
  <si>
    <t>Eitem</t>
  </si>
  <si>
    <t>Maes</t>
  </si>
  <si>
    <t>Teitl</t>
  </si>
  <si>
    <t>Cwestiwn</t>
  </si>
  <si>
    <t>Statws</t>
  </si>
  <si>
    <t>Ateb</t>
  </si>
  <si>
    <t>Cydymffurfiaeth</t>
  </si>
  <si>
    <t>Dyddiad Map Ffordd</t>
  </si>
  <si>
    <t>Sgôr</t>
  </si>
  <si>
    <t>Pwysoliad Adran</t>
  </si>
  <si>
    <t>Sgôr Pwysoliad</t>
  </si>
  <si>
    <t>Sgôr Pwysoliad Uchf Posibl</t>
  </si>
  <si>
    <t>R1</t>
  </si>
  <si>
    <t>Hygyrchedd</t>
  </si>
  <si>
    <t>Allforio adroddiadau dros Qtr</t>
  </si>
  <si>
    <r>
      <rPr>
        <b/>
        <sz val="12"/>
        <rFont val="Calibri"/>
        <family val="2"/>
      </rPr>
      <t>Rhaid</t>
    </r>
    <r>
      <rPr>
        <sz val="11"/>
        <color theme="1"/>
        <rFont val="Calibri"/>
        <family val="2"/>
        <scheme val="minor"/>
      </rPr>
      <t xml:space="preserve"> i’r system gynhyrchu adroddiadau Ofcom yn ôl yr angen, gan gynnwys rhaglenni canllawiau, isdeitlau, llofnodi a rhaglenni AD. Eglurwch pa baramedrau adrodd sydd ar gael a sut y gellir allforio data perthnasol o’r chwarter neu’r mis diwethaf i’r rheoleiddiwr. </t>
    </r>
  </si>
  <si>
    <t>R2</t>
  </si>
  <si>
    <t>Gwirio Amserlen</t>
  </si>
  <si>
    <r>
      <rPr>
        <b/>
        <sz val="12"/>
        <rFont val="Calibri"/>
        <family val="2"/>
      </rPr>
      <t>Rhaid</t>
    </r>
    <r>
      <rPr>
        <sz val="11"/>
        <color theme="1"/>
        <rFont val="Calibri"/>
        <family val="2"/>
        <scheme val="minor"/>
      </rPr>
      <t xml:space="preserve"> i gynigwyr sicrhau bod y system yn gwirio’r amserlen uwch 8 diwrnod ar gyfer isdeitlau, disgrifiad sain (AD), a fersiynau wedi’u harwyddo, ac yn dilysu a yw’r fersiynau hygyrch yn bodoli yn y DAM, gan ddefnyddio integreiddio gyda’r MAM i ddangos ymarferoldeb a gwallau. Eglurwch sut mae ffeiliau coll neu anghywir yn cael eu fflagio i ddefnyddwyr.</t>
    </r>
  </si>
  <si>
    <t>R3</t>
  </si>
  <si>
    <t>Hysbysiadau</t>
  </si>
  <si>
    <r>
      <rPr>
        <b/>
        <sz val="12"/>
        <rFont val="Calibri"/>
        <family val="2"/>
      </rPr>
      <t>Rhaid</t>
    </r>
    <r>
      <rPr>
        <sz val="11"/>
        <color theme="1"/>
        <rFont val="Calibri"/>
        <family val="2"/>
        <scheme val="minor"/>
      </rPr>
      <t xml:space="preserve"> i’r system gynhyrchu rhestr hysbysiadau neu gofnod dyddiol o ffeiliau coll ar gyfer rhaglenni wedi’u hamserlennu, gyda dewisiadau hysbysu hyblyg. Eglurwch sut mae defnyddwyr yn cael mynediad at y logiau hyn, yn eu hidlo, neu’n eu hallforio. </t>
    </r>
  </si>
  <si>
    <t>R4</t>
  </si>
  <si>
    <t>Atodlenni</t>
  </si>
  <si>
    <r>
      <rPr>
        <b/>
        <sz val="12"/>
        <rFont val="Calibri"/>
        <family val="2"/>
      </rPr>
      <t>Rhaid</t>
    </r>
    <r>
      <rPr>
        <sz val="11"/>
        <color theme="1"/>
        <rFont val="Calibri"/>
        <family val="2"/>
        <scheme val="minor"/>
      </rPr>
      <t xml:space="preserve"> i’r system ddarparu gwelededd o ffeiliau coll ar gyfer amserlen VOD Clic ac, lle bo’n briodol, ar gyfer BBC iPlayer, gan sicrhau bod fersiynau llinol a VOD yn cael eu dilysu’n annibynnol. Eglurwch sut mae hyn yn cael ei gyflwyno i ddefnyddwyr. </t>
    </r>
  </si>
  <si>
    <t>R5</t>
  </si>
  <si>
    <t>Ailadrodd Sioeau Hygyrch</t>
  </si>
  <si>
    <r>
      <rPr>
        <b/>
        <sz val="12"/>
        <rFont val="Calibri"/>
        <family val="2"/>
      </rPr>
      <t>Rhaid</t>
    </r>
    <r>
      <rPr>
        <sz val="11"/>
        <color theme="1"/>
        <rFont val="Calibri"/>
        <family val="2"/>
        <scheme val="minor"/>
      </rPr>
      <t xml:space="preserve"> i’r system wirio ail-ddarllediadau o raglenni byw gydag isdeitlau, gan sicrhau bod ffeiliau isdeitlau newydd yn cael eu creu a’u henwi’n gywir, hyd yn oed pan fo gan ffeiliau ail-ddarlledu enwau gwahanol ond cysylltiedig. Eglurwch sut mae anghysondebau yn cael eu canfod. </t>
    </r>
  </si>
  <si>
    <t>R6</t>
  </si>
  <si>
    <t>Adroddiadau</t>
  </si>
  <si>
    <r>
      <rPr>
        <b/>
        <sz val="12"/>
        <rFont val="Calibri"/>
        <family val="2"/>
      </rPr>
      <t>Rhaid</t>
    </r>
    <r>
      <rPr>
        <sz val="11"/>
        <color theme="1"/>
        <rFont val="Calibri"/>
        <family val="2"/>
        <scheme val="minor"/>
      </rPr>
      <t xml:space="preserve"> i’r system ganiatáu allforio adroddiad o ddarllediadau hygyrch ar gyfer Ofcom ddwywaith y flwyddyn. Eglurwch sut mae’r adroddiad yn cael ei gynhyrchu, ei fformatio, ei ddilysu, a’i ddefnyddio ar gyfer adrodd rheoleiddiol. </t>
    </r>
  </si>
  <si>
    <t>R7</t>
  </si>
  <si>
    <t>Ymchwil cynulleidfa</t>
  </si>
  <si>
    <t>ID Rhaglen</t>
  </si>
  <si>
    <r>
      <rPr>
        <b/>
        <sz val="12"/>
        <rFont val="Calibri"/>
        <family val="2"/>
      </rPr>
      <t>Rhaid</t>
    </r>
    <r>
      <rPr>
        <sz val="11"/>
        <color theme="1"/>
        <rFont val="Calibri"/>
        <family val="2"/>
        <scheme val="minor"/>
      </rPr>
      <t xml:space="preserve"> i’r system gynnal cysondeb o ran IDs rhaglenni, a rhaid cynnal hyn ar draws amserlen ddarlledu, Clic, a BBC iPlayer, gan gydnabod y gall y gofyniad hwn orgyffwrdd â systemau eraill. Eglurwch sut mae camgymariadau yn cael eu hatal. </t>
    </r>
  </si>
  <si>
    <t>R8</t>
  </si>
  <si>
    <r>
      <rPr>
        <b/>
        <sz val="12"/>
        <rFont val="Calibri"/>
        <family val="2"/>
      </rPr>
      <t>Rhaid</t>
    </r>
    <r>
      <rPr>
        <sz val="11"/>
        <color theme="1"/>
        <rFont val="Calibri"/>
        <family val="2"/>
        <scheme val="minor"/>
      </rPr>
      <t xml:space="preserve"> i’r system olrhain IDs rhaglenni ar ôl y darllediad. Eglurwch sut gall defnyddwyr adolygu neu gysoni hanes ID a pha fanylion ychwanegol a allai fod eu hangen ar gyfer adrannau sy’n dibynnu ar hyn. </t>
    </r>
  </si>
  <si>
    <t>R9</t>
  </si>
  <si>
    <t>Mynediad uniongyrchol at gronfa ddata dyblyg</t>
  </si>
  <si>
    <r>
      <rPr>
        <b/>
        <sz val="12"/>
        <rFont val="Calibri"/>
        <family val="2"/>
      </rPr>
      <t>Rhaid</t>
    </r>
    <r>
      <rPr>
        <sz val="11"/>
        <color theme="1"/>
        <rFont val="Calibri"/>
        <family val="2"/>
        <scheme val="minor"/>
      </rPr>
      <t xml:space="preserve"> i’r system ganiatáu gwneud copi wrth gefn dyddiol i gronfa ddata ddyblyg y gellir ei holi gan ddefnyddio R_Studio (a ffefrir gan dîm Mewnwelediad S4C) i wneud dadansoddiad nad yw’n ddinistriol o ddata’r BMS</t>
    </r>
  </si>
  <si>
    <t>R10</t>
  </si>
  <si>
    <t>Boom Kids</t>
  </si>
  <si>
    <t>Mynediad o bell 3ydd Parti</t>
  </si>
  <si>
    <r>
      <rPr>
        <b/>
        <sz val="12"/>
        <rFont val="Calibri"/>
        <family val="2"/>
      </rPr>
      <t>Rhaid</t>
    </r>
    <r>
      <rPr>
        <sz val="11"/>
        <color theme="1"/>
        <rFont val="Calibri"/>
        <family val="2"/>
        <scheme val="minor"/>
      </rPr>
      <t xml:space="preserve"> i’r system gefnogi defnyddwyr allanol o bell i fewngofnodi’n ddiogel, er enghraifft gan ganiatáu i raglenni plant a gynhyrchir gan gynhyrchwyr allanol (megis Boom) gael eu mewnbynnu o bell. Eglurwch ddilysu, rheoli hunaniaeth, a hawliau mynediad. Rhaid caniatáu i’r defnyddwyr hyn fewnbynnu data i’r system.</t>
    </r>
  </si>
  <si>
    <t>R11</t>
  </si>
  <si>
    <t>Gweld cynnwys gan ddefnyddiwr o bell</t>
  </si>
  <si>
    <r>
      <rPr>
        <b/>
        <sz val="12"/>
        <rFont val="Calibri"/>
        <family val="2"/>
      </rPr>
      <t>Dylai</t>
    </r>
    <r>
      <rPr>
        <sz val="11"/>
        <color theme="1"/>
        <rFont val="Calibri"/>
        <family val="2"/>
        <scheme val="minor"/>
      </rPr>
      <t>’r system gefnogi defnyddwyr o bell yn fewnol ac allanol, i gyrchu llyfrgell a chatalog rhaglenni, a dylai ganiatáu gweld cynnwys MAM o bell o fewn y system. Eglurwch sut mae cyfyngiadau hawliau a gwelededd yn cael eu gorfodi. </t>
    </r>
  </si>
  <si>
    <t>R12</t>
  </si>
  <si>
    <t>Gweinyddol Clic ac ochr gefn</t>
  </si>
  <si>
    <t>Amgodio Ôl-TX</t>
  </si>
  <si>
    <r>
      <rPr>
        <b/>
        <sz val="12"/>
        <rFont val="Calibri"/>
        <family val="2"/>
      </rPr>
      <t>Rhaid</t>
    </r>
    <r>
      <rPr>
        <sz val="11"/>
        <color theme="1"/>
        <rFont val="Calibri"/>
        <family val="2"/>
        <scheme val="minor"/>
      </rPr>
      <t xml:space="preserve"> i’r system gefnogi rhaglenni sydd wedi’u marcio ar gyfer gwylio ar-alw ar Clic i sbarduno platfform amgodio AWS S4C i amgodio’r rhaglen a’i chyflwyno i Clic, gan gynnwys y mecanwaith sbarduno ar gyfer amgodio ar-alw. Eglurwch sut mae sbardunau a chadarnhad yn cael eu rheoli. </t>
    </r>
  </si>
  <si>
    <t>R13</t>
  </si>
  <si>
    <t>Amgodio Cyn TX</t>
  </si>
  <si>
    <r>
      <rPr>
        <b/>
        <sz val="12"/>
        <rFont val="Calibri"/>
        <family val="2"/>
      </rPr>
      <t>Rhaid</t>
    </r>
    <r>
      <rPr>
        <sz val="11"/>
        <color theme="1"/>
        <rFont val="Calibri"/>
        <family val="2"/>
        <scheme val="minor"/>
      </rPr>
      <t xml:space="preserve"> i’r system farcio rhaglenni sydd angen trawsgodio cyn-TX er mwyn sicrhau bod digon o amser ar gyfer rendro. Eglurwch pa feini prawf yn y BMS sy’n cael eu defnyddio i sbarduno’r marciau hyn a’r prosesau dilynol. </t>
    </r>
  </si>
  <si>
    <t>R14</t>
  </si>
  <si>
    <t>Sioeau byw wedi'u hamgodio gan y BBC</t>
  </si>
  <si>
    <r>
      <rPr>
        <b/>
        <sz val="12"/>
        <rFont val="Calibri"/>
        <family val="2"/>
      </rPr>
      <t>Dylai</t>
    </r>
    <r>
      <rPr>
        <sz val="11"/>
        <color theme="1"/>
        <rFont val="Calibri"/>
        <family val="2"/>
        <scheme val="minor"/>
      </rPr>
      <t>’r system ganiatáu i fetadata gael ei ddychwelyd i’r system ar ôl prosesu allanol. Eglurwch sut mae diweddariadau yn cael eu dilysu a’u cyfuno.</t>
    </r>
  </si>
  <si>
    <t>R15</t>
  </si>
  <si>
    <t>System VOD</t>
  </si>
  <si>
    <r>
      <rPr>
        <b/>
        <sz val="12"/>
        <rFont val="Calibri"/>
        <family val="2"/>
      </rPr>
      <t>Rhaid</t>
    </r>
    <r>
      <rPr>
        <sz val="11"/>
        <color theme="1"/>
        <rFont val="Calibri"/>
        <family val="2"/>
        <scheme val="minor"/>
      </rPr>
      <t xml:space="preserve"> i’r system reoli trin cynnwys VOD ar gyfer platfform gweinyddu Clic. Eglurwch sut mae fersiynau VOD a metadata yn cael eu cyflwyno. </t>
    </r>
  </si>
  <si>
    <t>R16</t>
  </si>
  <si>
    <t>Ffeiliau Subtile STL</t>
  </si>
  <si>
    <r>
      <rPr>
        <b/>
        <sz val="12"/>
        <rFont val="Calibri"/>
        <family val="2"/>
      </rPr>
      <t>Rhaid</t>
    </r>
    <r>
      <rPr>
        <sz val="11"/>
        <color theme="1"/>
        <rFont val="Calibri"/>
        <family val="2"/>
        <scheme val="minor"/>
      </rPr>
      <t xml:space="preserve"> i’r system ganiatáu ffeiliau isdeitlau sy’n gysylltiedig â rhaglenni VOD, gan gynnwys olrhain ffeiliau STL ar gyfer Clic ac iPlayer. Eglurwch sut mae fersiynau lluosog neu ieithoedd yn cael eu trin. </t>
    </r>
  </si>
  <si>
    <t>R17</t>
  </si>
  <si>
    <t>Rheoli ffeiliau rhaglenni cysylltiedig</t>
  </si>
  <si>
    <r>
      <rPr>
        <b/>
        <sz val="12"/>
        <rFont val="Calibri"/>
        <family val="2"/>
      </rPr>
      <t>Dylai</t>
    </r>
    <r>
      <rPr>
        <sz val="11"/>
        <color theme="1"/>
        <rFont val="Calibri"/>
        <family val="2"/>
        <scheme val="minor"/>
      </rPr>
      <t>’r system feddu ar ddull i gysylltu fersiynau arwyddo ar y sgrin hygyrch o raglen â metadata hawliau, ond eu holrhain yn annibynnol ar fersiynau eraill, gan osgoi gwallau yn yr amserlen ac atal dileu’r fersiwn heb ei arwyddo wreiddiol yn ddamweiniol. Eglurwch sut mae amserlenni yn dewis y fersiwn gywir. </t>
    </r>
  </si>
  <si>
    <t>R18</t>
  </si>
  <si>
    <t>Cyhoeddi VOD i Sianeli Cyfryngau Cymdeithasol</t>
  </si>
  <si>
    <r>
      <rPr>
        <b/>
        <sz val="12"/>
        <rFont val="Calibri"/>
        <family val="2"/>
      </rPr>
      <t>Dylai</t>
    </r>
    <r>
      <rPr>
        <sz val="11"/>
        <color theme="1"/>
        <rFont val="Calibri"/>
        <family val="2"/>
        <scheme val="minor"/>
      </rPr>
      <t>’r system ganiatáu cyhoeddi cynnwys i sianeli cyfryngau cymdeithasol, lle bo’n bosibl, gan nodi pa wasanaethau sy’n cael eu cefnogi, e.e. Instagram, Facebook ac ati.</t>
    </r>
  </si>
  <si>
    <t>R19</t>
  </si>
  <si>
    <t>Dadansoddeg Chwaraewr - Allforio Data o Chwiliadau</t>
  </si>
  <si>
    <r>
      <rPr>
        <b/>
        <sz val="12"/>
        <rFont val="Calibri"/>
        <family val="2"/>
      </rPr>
      <t>Rhaid</t>
    </r>
    <r>
      <rPr>
        <sz val="11"/>
        <color theme="1"/>
        <rFont val="Calibri"/>
        <family val="2"/>
        <scheme val="minor"/>
      </rPr>
      <t xml:space="preserve"> i gynigwyr gefnogi galluoedd allforio data hyblyg, e.e. CSV ac ati, i allforio o chwiliadau ar ddata Dadansoddeg Chwaraewr Clic.</t>
    </r>
  </si>
  <si>
    <t>R20</t>
  </si>
  <si>
    <t>Dadansoddeg Chwaraewr - Chwilio am ddata Chwaraewr S4C-Clic wedi'i storio yng Nghronfa Ddata Live AWS-RDS Clic Oracle</t>
  </si>
  <si>
    <r>
      <rPr>
        <b/>
        <sz val="12"/>
        <rFont val="Calibri"/>
        <family val="2"/>
      </rPr>
      <t>Rhaid</t>
    </r>
    <r>
      <rPr>
        <sz val="11"/>
        <color theme="1"/>
        <rFont val="Calibri"/>
        <family val="2"/>
        <scheme val="minor"/>
      </rPr>
      <t xml:space="preserve"> i system y cynigwyr feddu ar y gallu i chwilio cronfa ddata Clic a dangos y meysydd gofynnol i ddadansoddi data defnyddwyr Clic megis Math o Ddyfais, Rhaglen, cod post rhanbarth Cymru ac ati, a chaniatáu allforio’r data hwn (gweler R-19), gan gynnwys hidlo hyblyg yn ôl categori a defnyddio ymholiadau system presennol drwy Oracle DB Links.</t>
    </r>
  </si>
  <si>
    <t>R21</t>
  </si>
  <si>
    <t>Cofnodion Clic &amp; Freely - Tynnu data cofnodion yn ôl yn awtomataidd o AWS -RDS</t>
  </si>
  <si>
    <r>
      <rPr>
        <b/>
        <sz val="12"/>
        <rFont val="Calibri"/>
        <family val="2"/>
      </rPr>
      <t>Rhaid</t>
    </r>
    <r>
      <rPr>
        <sz val="11"/>
        <color theme="1"/>
        <rFont val="Calibri"/>
        <family val="2"/>
        <scheme val="minor"/>
      </rPr>
      <t xml:space="preserve"> i gynigwyr ddarparu ar gyfer cofnodion tynnu’n ôl awtomataidd wedi’u hamserlennu o Clic_Users a Web_logs (bob 15 munud) a Freely_QoS_Logs (bob 10 munud) o’r gronfa ddata AWS-RDS a ddefnyddir gan system S4C-Clic.</t>
    </r>
  </si>
  <si>
    <t>R22</t>
  </si>
  <si>
    <t>Dadansoddeg Chwaraewr - Polisi cadw cronfa ddata</t>
  </si>
  <si>
    <r>
      <rPr>
        <b/>
        <sz val="12"/>
        <rFont val="Calibri"/>
        <family val="2"/>
      </rPr>
      <t>Rhaid</t>
    </r>
    <r>
      <rPr>
        <sz val="11"/>
        <color theme="1"/>
        <rFont val="Calibri"/>
        <family val="2"/>
        <scheme val="minor"/>
      </rPr>
      <t xml:space="preserve"> i gynigwyr storio data sy’n deillio o gronfa ddata AWS-RDS S4C am gyfnod amhenodol.</t>
    </r>
  </si>
  <si>
    <t>R23</t>
  </si>
  <si>
    <t>Dadansoddeg Chwaraewr - Arddangos data gwylio Clic</t>
  </si>
  <si>
    <r>
      <rPr>
        <b/>
        <sz val="12"/>
        <rFont val="Calibri"/>
        <family val="2"/>
      </rPr>
      <t>Dylai</t>
    </r>
    <r>
      <rPr>
        <sz val="11"/>
        <color theme="1"/>
        <rFont val="Calibri"/>
        <family val="2"/>
        <scheme val="minor"/>
      </rPr>
      <t>’r system arddangos data gwylio y gellir ei chwilio, gan gynnwys o leiaf ond heb fod yn gyfyngedig i’r meysydd canlynol: Prog-ID, disgrifiad rhaglen, nifer y golygfeydd, cyfanswm hyd chwarae, hyd chwarae cyfartalog ac ati; mae’r data ar gael yn fyw yn AWS-RDS.</t>
    </r>
  </si>
  <si>
    <t>R24</t>
  </si>
  <si>
    <t>Marchnata Defnyddwyr - Negeseuon E-bost i ddefnyddwyr Clic</t>
  </si>
  <si>
    <r>
      <rPr>
        <b/>
        <sz val="12"/>
        <rFont val="Calibri"/>
        <family val="2"/>
      </rPr>
      <t>Rhaid</t>
    </r>
    <r>
      <rPr>
        <sz val="11"/>
        <color theme="1"/>
        <rFont val="Calibri"/>
        <family val="2"/>
        <scheme val="minor"/>
      </rPr>
      <t xml:space="preserve"> i’r system ddarparu’r gallu i chwilio a dangos cronfa ddata AWS-RDS Clic ar gyfer data megis e-bost, cyfresi a wylwyd, penodau a wylwyd, rhanbarth – Cymru, Prydain Fawr neu Ryngwladol, cod post, enw, ID hysbysebwr (a ddefnyddir i adnabod defnyddwyr symudol ac ap ac ati), mathau o restrau postio, math cylchlythyr, statws e-bost wedi’i wirio / statws bownsio (yn deillio o system e-bost defnyddwyr AWS-RDS sy’n defnyddio gwasanaeth e-bost AWS SES ar gyfer cofrestru i Clic), dyddiad cofrestru fel defnyddiwr, dyddiad geni, ieithoedd dewisol ac ati.</t>
    </r>
  </si>
  <si>
    <t>R25</t>
  </si>
  <si>
    <r>
      <rPr>
        <b/>
        <sz val="12"/>
        <rFont val="Calibri"/>
        <family val="2"/>
      </rPr>
      <t>Rhaid</t>
    </r>
    <r>
      <rPr>
        <sz val="11"/>
        <color theme="1"/>
        <rFont val="Calibri"/>
        <family val="2"/>
        <scheme val="minor"/>
      </rPr>
      <t xml:space="preserve"> i’r system ddarparu’r gallu i allforio cyfuniadau hyblyg o’r meysydd yn R24 uchod fel CSV, Excel neu allforio uniongyrchol i’r system bostio a ddefnyddir gan S4C, sef MailChimp.</t>
    </r>
  </si>
  <si>
    <t>R26</t>
  </si>
  <si>
    <t xml:space="preserve">BMS </t>
  </si>
  <si>
    <r>
      <rPr>
        <b/>
        <sz val="12"/>
        <rFont val="Calibri"/>
        <family val="2"/>
      </rPr>
      <t>Rhaid</t>
    </r>
    <r>
      <rPr>
        <sz val="11"/>
        <color theme="1"/>
        <rFont val="Calibri"/>
        <family val="2"/>
        <scheme val="minor"/>
      </rPr>
      <t xml:space="preserve"> i’r system feddu ar y gallu i ysgrifennu i’r system AWS-RDS a ddefnyddir gan Clic.</t>
    </r>
  </si>
  <si>
    <t>R27</t>
  </si>
  <si>
    <t>Cynnwys</t>
  </si>
  <si>
    <t>HYSBYSIADAU</t>
  </si>
  <si>
    <r>
      <rPr>
        <b/>
        <sz val="12"/>
        <rFont val="Calibri"/>
        <family val="2"/>
      </rPr>
      <t>Rhaid</t>
    </r>
    <r>
      <rPr>
        <sz val="11"/>
        <color theme="1"/>
        <rFont val="Calibri"/>
        <family val="2"/>
        <scheme val="minor"/>
      </rPr>
      <t xml:space="preserve"> i’r system farcio hysbysiadau ar ddigwyddiadau penodedig a danfon rhybuddion drwy e-bost, Teams, neu wasanaethau negeseuon eraill. Eglurwch sut mae rheolau hysbysu yn cael eu ffurfweddu a pha mor hyblyg ydynt ar gyfer gwahanol achosion defnydd. </t>
    </r>
  </si>
  <si>
    <t>R28</t>
  </si>
  <si>
    <t>Dangos</t>
  </si>
  <si>
    <r>
      <rPr>
        <b/>
        <sz val="12"/>
        <rFont val="Calibri"/>
        <family val="2"/>
      </rPr>
      <t>Rhaid</t>
    </r>
    <r>
      <rPr>
        <sz val="11"/>
        <color theme="1"/>
        <rFont val="Calibri"/>
        <family val="2"/>
        <scheme val="minor"/>
      </rPr>
      <t xml:space="preserve"> i’r system ddefnyddio lliwiau neu reolau RAG i amlygu eitemau yn seiliedig ar feini prawf parodrwydd neu ddilysu, gan dynnu sylw at eitemau sydd angen gweithredu. Eglurwch sut mae’r rheolau hyn yn cael eu ffurfweddu. </t>
    </r>
  </si>
  <si>
    <t>R29</t>
  </si>
  <si>
    <t>Chwilio</t>
  </si>
  <si>
    <r>
      <rPr>
        <b/>
        <sz val="12"/>
        <rFont val="Calibri"/>
        <family val="2"/>
      </rPr>
      <t>Rhaid</t>
    </r>
    <r>
      <rPr>
        <sz val="11"/>
        <color theme="1"/>
        <rFont val="Calibri"/>
        <family val="2"/>
        <scheme val="minor"/>
      </rPr>
      <t xml:space="preserve"> i’r system alluogi defnyddwyr i chwilio am gynnwys, gan gynnwys lle mae hyn yn cynnwys integreiddio gyda’r MAM. Eglurwch y meysydd chwilio a’r metadata sydd ar gael a sut mae hyn yn cymharu â chwiliad archif cyfredol S4C drwy’r BSM presennol. </t>
    </r>
  </si>
  <si>
    <t>R30</t>
  </si>
  <si>
    <t>Cyllid</t>
  </si>
  <si>
    <t>Rhedeg Adroddiad Ofcom</t>
  </si>
  <si>
    <r>
      <rPr>
        <b/>
        <sz val="12"/>
        <rFont val="Calibri"/>
        <family val="2"/>
      </rPr>
      <t>Rhaid</t>
    </r>
    <r>
      <rPr>
        <sz val="11"/>
        <color theme="1"/>
        <rFont val="Calibri"/>
        <family val="2"/>
        <scheme val="minor"/>
      </rPr>
      <t xml:space="preserve"> i’r system gynhyrchu adroddiad TX misol Ofcom, sydd ar hyn o bryd yn broses â llaw. Eglurwch pa elfennau sy’n cael eu cynnwys yn yr adroddiad. Defnyddir gan gyllid rhaglenni.</t>
    </r>
  </si>
  <si>
    <t>R31</t>
  </si>
  <si>
    <t>Gwirio costau Rhaglenni yn asrun</t>
  </si>
  <si>
    <r>
      <rPr>
        <b/>
        <sz val="12"/>
        <rFont val="Calibri"/>
        <family val="2"/>
      </rPr>
      <t>Rhaid</t>
    </r>
    <r>
      <rPr>
        <sz val="11"/>
        <color theme="1"/>
        <rFont val="Calibri"/>
        <family val="2"/>
        <scheme val="minor"/>
      </rPr>
      <t xml:space="preserve"> i’r system wirio costau rhaglenni dros gyfnod penodol yn erbyn y rhagolygon cost disgwyliedig. Disgrifiwch sut mae defnyddwyr yn cael eu rhybuddio am amrywiadau. </t>
    </r>
  </si>
  <si>
    <t>R32</t>
  </si>
  <si>
    <t>Mae anfonebau a dderbyniwyd ar gyfer rhaglenni yn bodoli yn y system</t>
  </si>
  <si>
    <r>
      <rPr>
        <b/>
        <sz val="12"/>
        <rFont val="Calibri"/>
        <family val="2"/>
      </rPr>
      <t>Rhaid</t>
    </r>
    <r>
      <rPr>
        <sz val="11"/>
        <color theme="1"/>
        <rFont val="Calibri"/>
        <family val="2"/>
        <scheme val="minor"/>
      </rPr>
      <t xml:space="preserve"> i’r system olrhain taliadau anfonebau cynhyrchu fesul cam ar gyfer rhaglenni a gomisiynwyd a chaniatáu chwilio anfonebau a gyflwynwyd yn erbyn cofnod y cynhyrchiad. Eglurwch sut mae camau a statws taliadau yn cael eu rheoli. </t>
    </r>
  </si>
  <si>
    <t>R33</t>
  </si>
  <si>
    <t>Iawndal Penodedig</t>
  </si>
  <si>
    <r>
      <rPr>
        <b/>
        <sz val="12"/>
        <rFont val="Calibri"/>
        <family val="2"/>
      </rPr>
      <t>Dylai</t>
    </r>
    <r>
      <rPr>
        <sz val="11"/>
        <color theme="1"/>
        <rFont val="Calibri"/>
        <family val="2"/>
        <scheme val="minor"/>
      </rPr>
      <t>’r system feddu ar y gallu i reoli iawndal penodedig fel nodwedd safonol.</t>
    </r>
  </si>
  <si>
    <t>R34</t>
  </si>
  <si>
    <t>Cyffredinol</t>
  </si>
  <si>
    <t>Telerau trwyddedu</t>
  </si>
  <si>
    <r>
      <rPr>
        <b/>
        <sz val="12"/>
        <color rgb="FF000000"/>
        <rFont val="Calibri"/>
      </rPr>
      <t>Rhaid</t>
    </r>
    <r>
      <rPr>
        <sz val="11"/>
        <color rgb="FF000000"/>
        <rFont val="Calibri"/>
        <scheme val="minor"/>
      </rPr>
      <t xml:space="preserve"> i gynigwyr ddarparu manylion telerau trwyddedu defnyddwyr ar gyfer defnyddwyr ychwanegol parth.</t>
    </r>
  </si>
  <si>
    <t>R35</t>
  </si>
  <si>
    <t>Sgriniau Cymorth yn Gymraeg a Saesneg</t>
  </si>
  <si>
    <r>
      <rPr>
        <b/>
        <sz val="12"/>
        <rFont val="Calibri"/>
        <family val="2"/>
      </rPr>
      <t>Dylai</t>
    </r>
    <r>
      <rPr>
        <sz val="11"/>
        <color theme="1"/>
        <rFont val="Calibri"/>
        <family val="2"/>
        <scheme val="minor"/>
      </rPr>
      <t>’r system ddarparu dewislenni cymorth mewnol o fewn y platfform yn Gymraeg ac yn Saesneg.</t>
    </r>
  </si>
  <si>
    <t>R36</t>
  </si>
  <si>
    <t>Mewngofnodi unigryw</t>
  </si>
  <si>
    <r>
      <rPr>
        <b/>
        <sz val="12"/>
        <rFont val="Calibri"/>
        <family val="2"/>
      </rPr>
      <t>Dylai</t>
    </r>
    <r>
      <rPr>
        <sz val="11"/>
        <color theme="1"/>
        <rFont val="Calibri"/>
        <family val="2"/>
        <scheme val="minor"/>
      </rPr>
      <t xml:space="preserve">’r system addasu golwg yr amserlen yn ôl rôl y defnyddiwr. </t>
    </r>
  </si>
  <si>
    <t>R37</t>
  </si>
  <si>
    <t>Materion Cyfreithiol a Busnes</t>
  </si>
  <si>
    <t>Adrodd cerddoriaeth</t>
  </si>
  <si>
    <r>
      <rPr>
        <b/>
        <sz val="12"/>
        <rFont val="Calibri"/>
        <family val="2"/>
      </rPr>
      <t>Rhaid</t>
    </r>
    <r>
      <rPr>
        <sz val="11"/>
        <color theme="1"/>
        <rFont val="Calibri"/>
        <family val="2"/>
        <scheme val="minor"/>
      </rPr>
      <t xml:space="preserve"> i’r system gynhyrchu adroddiadau o hawliau cerddoriaeth a ddefnyddiwyd ac allforio’r data hwn ar ôl darlledu neu ddefnyddio’r cyfryngau.</t>
    </r>
  </si>
  <si>
    <t>R38</t>
  </si>
  <si>
    <r>
      <rPr>
        <b/>
        <sz val="12"/>
        <rFont val="Calibri"/>
        <family val="2"/>
      </rPr>
      <t>Rhaid</t>
    </r>
    <r>
      <rPr>
        <sz val="11"/>
        <color theme="1"/>
        <rFont val="Calibri"/>
        <family val="2"/>
        <scheme val="minor"/>
      </rPr>
      <t xml:space="preserve"> i’r system arddangos data taflen ciw ar gyfer pob eitem yn yr amserlen. Eglurwch sut mae defnyddwyr yn cael mynediad at y data hwn ac yn ei adolygu, a sut y gellid defnyddio enghreifftiau o ddata taflenni ciw o systemau megis PAC. </t>
    </r>
  </si>
  <si>
    <t>R39</t>
  </si>
  <si>
    <t>Contractau</t>
  </si>
  <si>
    <r>
      <rPr>
        <b/>
        <sz val="12"/>
        <rFont val="Calibri"/>
        <family val="2"/>
      </rPr>
      <t>Dylai</t>
    </r>
    <r>
      <rPr>
        <sz val="11"/>
        <color theme="1"/>
        <rFont val="Calibri"/>
        <family val="2"/>
        <scheme val="minor"/>
      </rPr>
      <t>’r system gynhyrchu contract enghreifftiol ar gyfer rhaglen yn seiliedig ar ddata a dderbynnir o’r system gomisiynu, gan gynnwys ychwanegu contract rhaglen newydd i’r system. Eglurwch sut mae’r data hwn yn llifo i mewn i dempled y contract.  (Cy CWMWL presennol – bwriedir ei ddisodli yn y tendr hwn)</t>
    </r>
  </si>
  <si>
    <t>R40</t>
  </si>
  <si>
    <t>Hawliau</t>
  </si>
  <si>
    <r>
      <rPr>
        <b/>
        <sz val="12"/>
        <rFont val="Calibri"/>
        <family val="2"/>
      </rPr>
      <t>Rhaid</t>
    </r>
    <r>
      <rPr>
        <sz val="11"/>
        <color theme="1"/>
        <rFont val="Calibri"/>
        <family val="2"/>
        <scheme val="minor"/>
      </rPr>
      <t xml:space="preserve"> i’r system ganiatáu i ddefnyddwyr chwilio am raglenni yn y catalog ar gyfer ail-amserlennu ar Clic neu ar gyfer ail-ddarllediadau llinol, gan gynnwys dangos defnydd cerddoriaeth a data trydydd parti lle bo’n berthnasol. Eglurwch sut mae hawliau ac argaeledd yn cael eu cyflwyno. </t>
    </r>
  </si>
  <si>
    <t>R41</t>
  </si>
  <si>
    <t>Gweld Cynnwys</t>
  </si>
  <si>
    <r>
      <rPr>
        <b/>
        <sz val="12"/>
        <rFont val="Calibri"/>
        <family val="2"/>
      </rPr>
      <t>Dylai</t>
    </r>
    <r>
      <rPr>
        <sz val="11"/>
        <color theme="1"/>
        <rFont val="Calibri"/>
        <family val="2"/>
        <scheme val="minor"/>
      </rPr>
      <t>’r system gefnogi gweld cynnwys o’r MAM o fewn yr amgylchedd amserlennu. Enghraifft dda o ble mae hyn yn cael ei ddefnyddio yw defnyddwyr Cyfreithiol sydd angen gweld cynnwys at ddibenion cydymffurfio; eglurwch sut mae fformatau, fersiynau neu brocsïau yn cael eu dewis. </t>
    </r>
  </si>
  <si>
    <t>R42</t>
  </si>
  <si>
    <r>
      <rPr>
        <b/>
        <sz val="12"/>
        <rFont val="Calibri"/>
        <family val="2"/>
      </rPr>
      <t>Rhaid</t>
    </r>
    <r>
      <rPr>
        <sz val="11"/>
        <color theme="1"/>
        <rFont val="Calibri"/>
        <family val="2"/>
        <scheme val="minor"/>
      </rPr>
      <t xml:space="preserve"> i’r system reoli ymarferoldeb hawliau, gan gynnwys ffenestri gwylio a chyfyngiadau. Eglurwch sut mae gwrthdaro hawliau yn cael ei ganfod a’i gyfathrebu. </t>
    </r>
  </si>
  <si>
    <t>R43</t>
  </si>
  <si>
    <r>
      <rPr>
        <b/>
        <sz val="12"/>
        <rFont val="Calibri"/>
        <family val="2"/>
      </rPr>
      <t>Rhaid</t>
    </r>
    <r>
      <rPr>
        <sz val="11"/>
        <color theme="1"/>
        <rFont val="Calibri"/>
        <family val="2"/>
        <scheme val="minor"/>
      </rPr>
      <t xml:space="preserve"> i’r system arddangos dangosfwrdd defnydd hawliau, gan ddangos defnydd a’r lwfans sy’n weddill ar gyfer pob rhaglen. Eglurwch sut mae rhybuddion adnewyddu neu ddisbyddu yn cael eu cynhyrchu a pha hidlwyr neu ddadansoddeg sydd ar gael.</t>
    </r>
  </si>
  <si>
    <t>R44</t>
  </si>
  <si>
    <r>
      <rPr>
        <b/>
        <sz val="12"/>
        <rFont val="Calibri"/>
        <family val="2"/>
      </rPr>
      <t>Rhaid</t>
    </r>
    <r>
      <rPr>
        <sz val="11"/>
        <color theme="1"/>
        <rFont val="Calibri"/>
        <family val="2"/>
        <scheme val="minor"/>
      </rPr>
      <t xml:space="preserve"> i’r system arddangos nifer y penodau neu raglenni a gaffaelwyd gan gwmni cynhyrchu penodol. Eglurwch sut mae’r wybodaeth hon yn cysylltu â data contractau a’r catalog. </t>
    </r>
  </si>
  <si>
    <t>R45</t>
  </si>
  <si>
    <r>
      <rPr>
        <b/>
        <sz val="12"/>
        <rFont val="Calibri"/>
        <family val="2"/>
      </rPr>
      <t>Dylai</t>
    </r>
    <r>
      <rPr>
        <sz val="11"/>
        <color theme="1"/>
        <rFont val="Calibri"/>
        <family val="2"/>
        <scheme val="minor"/>
      </rPr>
      <t>’r system gynhyrchu metadata ar gyfer gwylio ar-lein, mesur cynulleidfa neu adrodd digidol. Eglurwch sut mae’r data hwn yn cael ei gynhyrchu a’i allforio. </t>
    </r>
  </si>
  <si>
    <t>R46</t>
  </si>
  <si>
    <t>Hawliau - Cyfryngau Cymdeithasol</t>
  </si>
  <si>
    <r>
      <rPr>
        <b/>
        <sz val="12"/>
        <rFont val="Calibri"/>
        <family val="2"/>
      </rPr>
      <t>Dylai</t>
    </r>
    <r>
      <rPr>
        <sz val="11"/>
        <color theme="1"/>
        <rFont val="Calibri"/>
        <family val="2"/>
        <scheme val="minor"/>
      </rPr>
      <t>’r system gofnodi ac arddangos defnydd eilaidd ar gyfer clipiau neu ddarnau a ddefnyddir ar lwyfannau cyfryngau cymdeithasol megis YouTube, gan olrhain ble mae penodau’n cael eu defnyddio a ble gall taliadau hawliau i gwmnïau gael eu sbarduno. Eglurwch sut mae’r defnyddiau hyn yn gysylltiedig â hawliau a chontractau. </t>
    </r>
  </si>
  <si>
    <t>R47</t>
  </si>
  <si>
    <r>
      <rPr>
        <b/>
        <sz val="12"/>
        <rFont val="Calibri"/>
        <family val="2"/>
      </rPr>
      <t>Rhaid</t>
    </r>
    <r>
      <rPr>
        <sz val="11"/>
        <color theme="1"/>
        <rFont val="Calibri"/>
        <family val="2"/>
        <scheme val="minor"/>
      </rPr>
      <t xml:space="preserve"> i’r system reoli data contractau a hawliau, gan gynnwys telerau, ffenestri, a rhwymedigaethau. Eglurwch sut mae’r wybodaeth hon yn gyrru dilysu amserlennu. </t>
    </r>
  </si>
  <si>
    <t>R48</t>
  </si>
  <si>
    <t>Data PAC</t>
  </si>
  <si>
    <r>
      <rPr>
        <b/>
        <sz val="12"/>
        <rFont val="Calibri"/>
        <family val="2"/>
      </rPr>
      <t>Rhaid</t>
    </r>
    <r>
      <rPr>
        <sz val="11"/>
        <color theme="1"/>
        <rFont val="Calibri"/>
        <family val="2"/>
        <scheme val="minor"/>
      </rPr>
      <t xml:space="preserve"> i’r system arddangos sgriniau data Rhaglenni wedi’u Cwblhau (PAC) o fewn y platfform. Eglurwch sut mae cynnwys PAC yn cysylltu â’r amserlen a chofnodion rhaglenni. </t>
    </r>
  </si>
  <si>
    <t>R49</t>
  </si>
  <si>
    <r>
      <rPr>
        <b/>
        <sz val="12"/>
        <rFont val="Calibri"/>
        <family val="2"/>
      </rPr>
      <t>Dylai</t>
    </r>
    <r>
      <rPr>
        <sz val="11"/>
        <color theme="1"/>
        <rFont val="Calibri"/>
        <family val="2"/>
        <scheme val="minor"/>
      </rPr>
      <t>’r system ganiatáu cynhyrchu neu weld taflenni clawr gyda blychau ticio ar gyfer hawliau ar gyfer pob rhaglen. Eglurwch sut mae hawliau neu eithriadau penodol i fersiynau yn cael eu trin, gan nodi y gall y tîm Cyfreithiol ddymuno mireinio’r gofyniad hwn ymhellach. </t>
    </r>
  </si>
  <si>
    <t>R50</t>
  </si>
  <si>
    <r>
      <rPr>
        <b/>
        <sz val="12"/>
        <rFont val="Calibri"/>
        <family val="2"/>
      </rPr>
      <t>Rhaid</t>
    </r>
    <r>
      <rPr>
        <sz val="11"/>
        <color theme="1"/>
        <rFont val="Calibri"/>
        <family val="2"/>
        <scheme val="minor"/>
      </rPr>
      <t xml:space="preserve"> i’r system olrhain sut mae data taflenni ciw cerddoriaeth yn mynd i mewn i’r system a sut mae’n cael ei arddangos a’i adrodd. Eglurwch sut mae newidiadau i daflenni ciw yn cael eu fersiynu neu eu cymeradwyo, a sut y gellid defnyddio ffurflenni PAC neu enghreifftiau cyfatebol i gefnogi hyn. </t>
    </r>
  </si>
  <si>
    <t>R51</t>
  </si>
  <si>
    <t>Cynllunio</t>
  </si>
  <si>
    <t>Fflagio trothwy darlledu</t>
  </si>
  <si>
    <r>
      <rPr>
        <b/>
        <sz val="12"/>
        <rFont val="Calibri"/>
        <family val="2"/>
      </rPr>
      <t>Rhaid</t>
    </r>
    <r>
      <rPr>
        <sz val="11"/>
        <color theme="1"/>
        <rFont val="Calibri"/>
        <family val="2"/>
        <scheme val="minor"/>
      </rPr>
      <t xml:space="preserve"> i’r system ystyried graddfeydd oedran wrth amserlennu, e.e. marcio trothwy darlledu (rheolau’r DU ar ôl 21:00).</t>
    </r>
  </si>
  <si>
    <t>R52</t>
  </si>
  <si>
    <t>Dangosydd Amserlen Gwe</t>
  </si>
  <si>
    <r>
      <rPr>
        <b/>
        <sz val="12"/>
        <rFont val="Calibri"/>
        <family val="2"/>
      </rPr>
      <t>Rhaid</t>
    </r>
    <r>
      <rPr>
        <sz val="11"/>
        <color theme="1"/>
        <rFont val="Calibri"/>
        <family val="2"/>
        <scheme val="minor"/>
      </rPr>
      <t xml:space="preserve"> i’r system ddarparu amserlennu drwy borwr gwe.</t>
    </r>
  </si>
  <si>
    <t>R53</t>
  </si>
  <si>
    <t>Amserlennu Uwch</t>
  </si>
  <si>
    <r>
      <rPr>
        <b/>
        <sz val="12"/>
        <rFont val="Calibri"/>
        <family val="2"/>
      </rPr>
      <t>Rhaid</t>
    </r>
    <r>
      <rPr>
        <sz val="11"/>
        <color theme="1"/>
        <rFont val="Calibri"/>
        <family val="2"/>
        <scheme val="minor"/>
      </rPr>
      <t xml:space="preserve"> i’r system ddarparu’r gallu i fewnbynnu amserlenni rhagarweiniol ffug, gan gynnwys penodau, cyfresi, a data patrwm seibiannau. Eglurwch sut y gellir addasu neu ddisodli’r wybodaeth hon yn ddiweddarach yn y llif gwaith cynllunio. A oes unrhyw gymhorthion cynllunio eraill ar gyfer amserlenni sgerbwd?</t>
    </r>
  </si>
  <si>
    <t>R54</t>
  </si>
  <si>
    <t>Amserlen fanwl</t>
  </si>
  <si>
    <r>
      <rPr>
        <b/>
        <sz val="12"/>
        <rFont val="Calibri"/>
        <family val="2"/>
      </rPr>
      <t>Rhaid</t>
    </r>
    <r>
      <rPr>
        <sz val="11"/>
        <color theme="1"/>
        <rFont val="Calibri"/>
        <family val="2"/>
        <scheme val="minor"/>
      </rPr>
      <t xml:space="preserve"> i’r system ddarparu hyblygrwydd o fewn y rhestr redeg ddyddiol. Dylech gynnwys sut y gall defnyddwyr addasu neu ail-drefnu’r rhestr redeg yn ddeinamig. </t>
    </r>
  </si>
  <si>
    <t>R55</t>
  </si>
  <si>
    <t>Amserlenni Wrth Gefn</t>
  </si>
  <si>
    <r>
      <rPr>
        <b/>
        <sz val="12"/>
        <rFont val="Calibri"/>
        <family val="2"/>
      </rPr>
      <t>Rhaid</t>
    </r>
    <r>
      <rPr>
        <sz val="11"/>
        <color theme="1"/>
        <rFont val="Calibri"/>
        <family val="2"/>
        <scheme val="minor"/>
      </rPr>
      <t xml:space="preserve"> i’r system gefnogi creu ac amserlennu amserlenni wrth gefn / amgen. Eglurwch sut y gall defnyddwyr eu gweithredu’n gyflym mewn sefyllfaoedd gweithredol. </t>
    </r>
  </si>
  <si>
    <t>R56</t>
  </si>
  <si>
    <t>Amserlen VOD</t>
  </si>
  <si>
    <r>
      <rPr>
        <b/>
        <sz val="12"/>
        <rFont val="Calibri"/>
        <family val="2"/>
      </rPr>
      <t>Rhaid</t>
    </r>
    <r>
      <rPr>
        <sz val="11"/>
        <color theme="1"/>
        <rFont val="Calibri"/>
        <family val="2"/>
        <scheme val="minor"/>
      </rPr>
      <t xml:space="preserve"> i’r system ddarparu amserlen amgen ar gyfer Clic a BBC iPlayer. Eglurwch sut mae fersiynau a metadata penodol i blatfform yn cael eu rheoli. Er enghraifft, gall rhywfaint o raglenni byw gael eu dangos ar Clic neu BBC iPlayer yn unig.</t>
    </r>
  </si>
  <si>
    <t>R57</t>
  </si>
  <si>
    <t>Amserlennu VOD a Dal i fyny</t>
  </si>
  <si>
    <r>
      <rPr>
        <b/>
        <sz val="12"/>
        <rFont val="Calibri"/>
        <family val="2"/>
      </rPr>
      <t>Rhaid</t>
    </r>
    <r>
      <rPr>
        <sz val="11"/>
        <color theme="1"/>
        <rFont val="Calibri"/>
        <family val="2"/>
        <scheme val="minor"/>
      </rPr>
      <t xml:space="preserve"> i’r system ganiatáu amserlennu awtomataidd cynnwys dal-i-fyny VOD ar gyfer platfform VOD Clic.</t>
    </r>
  </si>
  <si>
    <t>R58</t>
  </si>
  <si>
    <t>Cynllunio Hyrwyddo</t>
  </si>
  <si>
    <r>
      <rPr>
        <b/>
        <sz val="12"/>
        <rFont val="Calibri"/>
        <family val="2"/>
      </rPr>
      <t>Rhaid</t>
    </r>
    <r>
      <rPr>
        <sz val="11"/>
        <color theme="1"/>
        <rFont val="Calibri"/>
        <family val="2"/>
        <scheme val="minor"/>
      </rPr>
      <t xml:space="preserve"> i’r system ganiatáu i ddefnyddwyr gynllunio hyrwyddiadau ac ymgyrchoedd hyrwyddo o fewn y modiwl cynllunio. Dylech gynnwys manylion ynghylch cysylltu hyrwyddiadau â rhaglenni wedi’u hamserlennu a rheolau ymgyrchoedd. </t>
    </r>
  </si>
  <si>
    <t>R59</t>
  </si>
  <si>
    <t>Amserlen Grŵp</t>
  </si>
  <si>
    <r>
      <rPr>
        <b/>
        <sz val="12"/>
        <rFont val="Calibri"/>
        <family val="2"/>
      </rPr>
      <t>Rhaid</t>
    </r>
    <r>
      <rPr>
        <sz val="11"/>
        <color theme="1"/>
        <rFont val="Calibri"/>
        <family val="2"/>
        <scheme val="minor"/>
      </rPr>
      <t xml:space="preserve"> i’r system alluogi defnyddwyr i gopïo blociau byr o raglenni, megis Newyddion wedi’u dilyn gan y Tywydd, gan ddefnyddio cynwysyddion rhiant–plentyn neu ymarferoldeb tebyg ar gyfer rhaglenni rheolaidd. Eglurwch sut mae rheolau dibyniaeth neu reolau dilyniant yn cael eu cadw. </t>
    </r>
  </si>
  <si>
    <t>R60</t>
  </si>
  <si>
    <t>Nawdd</t>
  </si>
  <si>
    <r>
      <rPr>
        <b/>
        <sz val="12"/>
        <rFont val="Calibri"/>
        <family val="2"/>
      </rPr>
      <t>Rhaid</t>
    </r>
    <r>
      <rPr>
        <sz val="11"/>
        <color theme="1"/>
        <rFont val="Calibri"/>
        <family val="2"/>
        <scheme val="minor"/>
      </rPr>
      <t xml:space="preserve"> i’r system gefnogi amserlennu awtomataidd eitemau noddedig, gan gynnwys lleoli nawdd yn awtomatig i mewn ac allan o rannau ar draws cyfres. Eglurwch sut y gellir cymhwyso a chynnal rheolau neu gyfyngiadau nawdd. </t>
    </r>
  </si>
  <si>
    <t>R61</t>
  </si>
  <si>
    <t>Amserlen Allforio</t>
  </si>
  <si>
    <r>
      <rPr>
        <b/>
        <sz val="12"/>
        <rFont val="Calibri"/>
        <family val="2"/>
      </rPr>
      <t>Rhaid</t>
    </r>
    <r>
      <rPr>
        <sz val="11"/>
        <color theme="1"/>
        <rFont val="Calibri"/>
        <family val="2"/>
        <scheme val="minor"/>
      </rPr>
      <t xml:space="preserve"> i’r system allforio data amserlen yn ôl yr angen i bartneriaid allanol megis AXIOM (partner hysbysebu).  Mae llwyfannau eraill yn cynnwys, er enghraifft, Freely, Sky a Virgin yn y DU hefyd. Eglurwch pa fetadata ffurfweddu sydd wedi’u cynnwys yn yr allforiad. </t>
    </r>
  </si>
  <si>
    <t>R62</t>
  </si>
  <si>
    <t>Gwerthiannau Hysbysebion</t>
  </si>
  <si>
    <r>
      <rPr>
        <b/>
        <sz val="12"/>
        <rFont val="Calibri"/>
        <family val="2"/>
      </rPr>
      <t>Rhaid</t>
    </r>
    <r>
      <rPr>
        <sz val="11"/>
        <color theme="1"/>
        <rFont val="Calibri"/>
        <family val="2"/>
        <scheme val="minor"/>
      </rPr>
      <t xml:space="preserve"> i’r system integreiddio â systemau gwerthu hysbysebion allanol megis Axiom (partner presennol i S4C).</t>
    </r>
  </si>
  <si>
    <t>R63</t>
  </si>
  <si>
    <r>
      <rPr>
        <b/>
        <sz val="12"/>
        <rFont val="Calibri"/>
        <family val="2"/>
      </rPr>
      <t>Rhaid</t>
    </r>
    <r>
      <rPr>
        <sz val="11"/>
        <color theme="1"/>
        <rFont val="Calibri"/>
        <family val="2"/>
        <scheme val="minor"/>
      </rPr>
      <t xml:space="preserve"> i’r system arddangos manylion cynnwys toriadau hysbysebion yn rhestr redeg yr amserlen.</t>
    </r>
  </si>
  <si>
    <t>R64</t>
  </si>
  <si>
    <t>Allforio Biliau</t>
  </si>
  <si>
    <r>
      <rPr>
        <b/>
        <sz val="12"/>
        <rFont val="Calibri"/>
        <family val="2"/>
      </rPr>
      <t>Rhaid</t>
    </r>
    <r>
      <rPr>
        <sz val="11"/>
        <color theme="1"/>
        <rFont val="Calibri"/>
        <family val="2"/>
        <scheme val="minor"/>
      </rPr>
      <t xml:space="preserve"> i’r system allforio’r amserlen filio 10 diwrnod (yn awtomatig gyda chymeradwyaeth) i Axiom a/neu bartneriaid eraill.</t>
    </r>
  </si>
  <si>
    <t>R65</t>
  </si>
  <si>
    <t>Cuddio Amserlen</t>
  </si>
  <si>
    <r>
      <rPr>
        <b/>
        <sz val="12"/>
        <rFont val="Calibri"/>
        <family val="2"/>
      </rPr>
      <t>Rhaid</t>
    </r>
    <r>
      <rPr>
        <sz val="11"/>
        <color theme="1"/>
        <rFont val="Calibri"/>
        <family val="2"/>
        <scheme val="minor"/>
      </rPr>
      <t xml:space="preserve"> i’r system gefnogi ehangu a chrynhoi’r amserlen i symleiddio darllen. Dylech gynnwys enghreifftiau o sut y gall defnyddwyr reoli lefel y manylder a ddangosir, er enghraifft crynhoi toriadau hysbysebion a rhaglenni rheolaidd er mwyn canolbwyntio ar y prif raglenni. </t>
    </r>
  </si>
  <si>
    <t>R66</t>
  </si>
  <si>
    <t>Golygu amserlen</t>
  </si>
  <si>
    <r>
      <rPr>
        <b/>
        <sz val="12"/>
        <rFont val="Calibri"/>
        <family val="2"/>
      </rPr>
      <t>Rhaid</t>
    </r>
    <r>
      <rPr>
        <sz val="11"/>
        <color theme="1"/>
        <rFont val="Calibri"/>
        <family val="2"/>
        <scheme val="minor"/>
      </rPr>
      <t xml:space="preserve"> i’r system alluogi copïo ail-ddarllediadau neu newid teitlau ar draws cyfres, gan gynnwys newid hyd rhedeg ar draws y gyfres. Eglurwch sut mae golygiadau yn lledaenu ar draws cofnodion cysylltiedig lluosog. </t>
    </r>
  </si>
  <si>
    <t>R67</t>
  </si>
  <si>
    <r>
      <rPr>
        <b/>
        <sz val="12"/>
        <rFont val="Calibri"/>
        <family val="2"/>
      </rPr>
      <t>Rhaid</t>
    </r>
    <r>
      <rPr>
        <sz val="11"/>
        <color theme="1"/>
        <rFont val="Calibri"/>
        <family val="2"/>
        <scheme val="minor"/>
      </rPr>
      <t xml:space="preserve"> i’r system ganiatáu newid nifer y rhannau mewn cyfres wrth ail-ddarlledu, mewn modd sy’n osgoi golygu â llaw helaeth. Eglurwch sut mae hyn yn effeithio ar amserlennu dilynol a metadata. </t>
    </r>
  </si>
  <si>
    <t>R68</t>
  </si>
  <si>
    <r>
      <rPr>
        <b/>
        <sz val="12"/>
        <rFont val="Calibri"/>
        <family val="2"/>
      </rPr>
      <t>Rhaid</t>
    </r>
    <r>
      <rPr>
        <sz val="11"/>
        <color theme="1"/>
        <rFont val="Calibri"/>
        <family val="2"/>
        <scheme val="minor"/>
      </rPr>
      <t xml:space="preserve"> i’r system gefnogi gweld diwrnod, wythnos neu fis o’r amserlen mewn un golwg. Eglurwch y dewisiadau llywio sydd ar gael i ddefnyddwyr. </t>
    </r>
  </si>
  <si>
    <t>R69</t>
  </si>
  <si>
    <r>
      <rPr>
        <b/>
        <sz val="12"/>
        <rFont val="Calibri"/>
        <family val="2"/>
      </rPr>
      <t>Rhaid</t>
    </r>
    <r>
      <rPr>
        <sz val="11"/>
        <color theme="1"/>
        <rFont val="Calibri"/>
        <family val="2"/>
        <scheme val="minor"/>
      </rPr>
      <t xml:space="preserve"> i’r system ganiatáu gweld amserlenni lluosog ar yr un pryd at ddiben cymharu, gan gynnwys y gallu i amlygu gwahaniaethau rhwng amserlenni amgen. Gyda’r gallu i weld ar draws dyddiau/wythnosau/misoedd ac ati. Eglurwch sut mae gwrthdaro neu newidiadau yn cael eu cyflwyno i ddefnyddwyr. </t>
    </r>
  </si>
  <si>
    <t>R70</t>
  </si>
  <si>
    <t>Amserlen golygu</t>
  </si>
  <si>
    <r>
      <rPr>
        <b/>
        <sz val="12"/>
        <rFont val="Calibri"/>
        <family val="2"/>
      </rPr>
      <t>Rhaid</t>
    </r>
    <r>
      <rPr>
        <sz val="11"/>
        <color theme="1"/>
        <rFont val="Calibri"/>
        <family val="2"/>
        <scheme val="minor"/>
      </rPr>
      <t xml:space="preserve"> i’r system ganiatáu golygu cyfres hirdymor megis rhaglen gylchgrawn ddyddiol, gan egluro sut mae newidiadau i ddata lefel cyfres neu bennod yn lledaenu drwy bob pennod, gan osgoi llawer iawn o olygu â llaw. Eglurwch sut mae defnyddwyr yn rheoli diweddariadau ar raddfa fawr yn ddiogel. </t>
    </r>
  </si>
  <si>
    <t>R71</t>
  </si>
  <si>
    <r>
      <rPr>
        <b/>
        <sz val="12"/>
        <rFont val="Calibri"/>
        <family val="2"/>
      </rPr>
      <t>Rhaid</t>
    </r>
    <r>
      <rPr>
        <sz val="11"/>
        <color theme="1"/>
        <rFont val="Calibri"/>
        <family val="2"/>
        <scheme val="minor"/>
      </rPr>
      <t xml:space="preserve"> i’r system gefnogi galluoedd dadwneud, ail-wneud, a dadwneud dro ar ôl tro. Eglurwch unrhyw gyfyngiadau neu fesurau diogelu ar y camau hyn. </t>
    </r>
  </si>
  <si>
    <t>R72</t>
  </si>
  <si>
    <t>Amserlen Golygu</t>
  </si>
  <si>
    <r>
      <rPr>
        <b/>
        <sz val="12"/>
        <rFont val="Calibri"/>
        <family val="2"/>
      </rPr>
      <t>Rhaid</t>
    </r>
    <r>
      <rPr>
        <sz val="11"/>
        <color theme="1"/>
        <rFont val="Calibri"/>
        <family val="2"/>
        <scheme val="minor"/>
      </rPr>
      <t xml:space="preserve"> i’r system ganiatáu i ddefnyddwyr gopïo grŵp o ddigwyddiadau a symud dyddiadau, er enghraifft symud bloc o raglenni. Eglurwch unrhyw gyfyngiadau wrth symud blociau. </t>
    </r>
  </si>
  <si>
    <t>R73</t>
  </si>
  <si>
    <t>Integreiddio Hysbysebion</t>
  </si>
  <si>
    <r>
      <rPr>
        <b/>
        <sz val="12"/>
        <rFont val="Calibri"/>
        <family val="2"/>
      </rPr>
      <t>Rhaid</t>
    </r>
    <r>
      <rPr>
        <sz val="11"/>
        <color theme="1"/>
        <rFont val="Calibri"/>
        <family val="2"/>
        <scheme val="minor"/>
      </rPr>
      <t xml:space="preserve"> i’r system alluogi allforio amserlenni bilio Cymraeg a Saesneg i AXIOM, gan gynnwys genre a marciau ôl-dros y trothwy darlledu, mewn modd sy’n rhoi rhybudd ymlaen llaw o unrhyw broblemau. Eglurwch sut mae meysydd penodol i iaith yn cael eu rheoli. </t>
    </r>
  </si>
  <si>
    <t>R74</t>
  </si>
  <si>
    <t>Amserlen EPG</t>
  </si>
  <si>
    <r>
      <rPr>
        <b/>
        <sz val="12"/>
        <rFont val="Calibri"/>
        <family val="2"/>
      </rPr>
      <t>Rhaid</t>
    </r>
    <r>
      <rPr>
        <sz val="11"/>
        <color theme="1"/>
        <rFont val="Calibri"/>
        <family val="2"/>
        <scheme val="minor"/>
      </rPr>
      <t xml:space="preserve"> i’r system gynhyrchu allforion EPG dyddiol yn awtomatig i bob platfform a ddefnyddir gan S4C, e.e. Sky, Freeview, Freesat, Freely, Virgin Media Cable ac ati. Dylech gynnwys manylion ar sut mae gwallau neu ddata coll yn cael eu trin. </t>
    </r>
  </si>
  <si>
    <t>R75</t>
  </si>
  <si>
    <t>Amserlen Gwe</t>
  </si>
  <si>
    <r>
      <rPr>
        <b/>
        <sz val="12"/>
        <rFont val="Calibri"/>
        <family val="2"/>
      </rPr>
      <t>Rhaid</t>
    </r>
    <r>
      <rPr>
        <sz val="11"/>
        <color theme="1"/>
        <rFont val="Calibri"/>
        <family val="2"/>
        <scheme val="minor"/>
      </rPr>
      <t xml:space="preserve"> i’r system ddarparu arddangosiad amserlen drwy borwr gwe. Eglurwch unrhyw wahaniaethau o gymharu â mynediad drwy gyfrifiadur bwrdd gwaith a sut mae mynediad at gynnwys a reolir gan hawliau yn cael ei reoli (er enghraifft lle mae hawliau’n cael eu sbarduno ôl-TX ar ôl cyfnod diffiniedig ac ar sail rheolau darlledu). </t>
    </r>
  </si>
  <si>
    <t>R76</t>
  </si>
  <si>
    <t>Nodiadau Golygu</t>
  </si>
  <si>
    <r>
      <rPr>
        <b/>
        <sz val="12"/>
        <rFont val="Calibri"/>
        <family val="2"/>
      </rPr>
      <t>Rhaid</t>
    </r>
    <r>
      <rPr>
        <sz val="11"/>
        <color theme="1"/>
        <rFont val="Calibri"/>
        <family val="2"/>
        <scheme val="minor"/>
      </rPr>
      <t xml:space="preserve"> i’r system ganiatáu i ddefnyddwyr olygu nodiadau sy’n gysylltiedig ag eitemau yn yr amserlen. Dylech gynnwys sut mae nodiadau’n cael eu storio a’u harddangos, a sut y gall y rhain gysylltu â metadata neu gael eu trosglwyddo drwy brosesau megis gweinydd nodweddion Brio/DALET ac XML o’r MAM. </t>
    </r>
  </si>
  <si>
    <t>R77</t>
  </si>
  <si>
    <t>Canllawiau Rhaglen</t>
  </si>
  <si>
    <r>
      <rPr>
        <b/>
        <sz val="12"/>
        <rFont val="Calibri"/>
        <family val="2"/>
      </rPr>
      <t>Dylai</t>
    </r>
    <r>
      <rPr>
        <sz val="11"/>
        <color theme="1"/>
        <rFont val="Calibri"/>
        <family val="2"/>
        <scheme val="minor"/>
      </rPr>
      <t>’r system fewnbynnu data cyngor rhaglenni o ffurflenni PAC a marcio eitemau yn yr amserlen yn unol â hynny. Dylech gynnwys sut mae’r rhybuddion neu’r marciau hyn yn ymddangos yn yr amserlen a sut y gellir eu defnyddio i awtomeiddio marciau i Clic, e.e. labelu Denton.</t>
    </r>
  </si>
  <si>
    <t>R78</t>
  </si>
  <si>
    <t>Gwasanaethau mynediad</t>
  </si>
  <si>
    <r>
      <rPr>
        <b/>
        <sz val="12"/>
        <rFont val="Calibri"/>
        <family val="2"/>
      </rPr>
      <t>Rhaid</t>
    </r>
    <r>
      <rPr>
        <sz val="11"/>
        <color theme="1"/>
        <rFont val="Calibri"/>
        <family val="2"/>
        <scheme val="minor"/>
      </rPr>
      <t xml:space="preserve"> i’r system gefnogi mewnbynnu marciau rhaglenni isdeitlau, AD, a rhai wedi’u harwyddo, a rheoli fersiynau lluosog. Dylech gynnwys sut mae fersiynau yn cael eu dewis ar gyfer chwarae allan. Hefyd sut mae ffeiliau hygyrchedd yn cael eu rheoli.</t>
    </r>
  </si>
  <si>
    <t>R79</t>
  </si>
  <si>
    <r>
      <rPr>
        <b/>
        <sz val="12"/>
        <rFont val="Calibri"/>
        <family val="2"/>
      </rPr>
      <t>Rhaid</t>
    </r>
    <r>
      <rPr>
        <sz val="11"/>
        <color theme="1"/>
        <rFont val="Calibri"/>
        <family val="2"/>
        <scheme val="minor"/>
      </rPr>
      <t xml:space="preserve"> i’r system gefnogi copïo blociau a rhaglenni rheolaidd. Eglurwch sut mae patrymau bloc ailadroddus yn cael eu rheoli. </t>
    </r>
  </si>
  <si>
    <t>R80</t>
  </si>
  <si>
    <t>Y Wasg a Marchnata</t>
  </si>
  <si>
    <r>
      <rPr>
        <b/>
        <sz val="12"/>
        <rFont val="Calibri"/>
        <family val="2"/>
      </rPr>
      <t>Dylai</t>
    </r>
    <r>
      <rPr>
        <sz val="11"/>
        <color theme="1"/>
        <rFont val="Calibri"/>
        <family val="2"/>
        <scheme val="minor"/>
      </rPr>
      <t xml:space="preserve">’r system storio chwiliadau a ddefnyddir yn aml er mwyn arbed amser i ddefnyddwyr. </t>
    </r>
  </si>
  <si>
    <t>R81</t>
  </si>
  <si>
    <t>Cyflwyniad</t>
  </si>
  <si>
    <r>
      <rPr>
        <b/>
        <sz val="12"/>
        <rFont val="Calibri"/>
        <family val="2"/>
      </rPr>
      <t>Rhaid</t>
    </r>
    <r>
      <rPr>
        <sz val="11"/>
        <color theme="1"/>
        <rFont val="Calibri"/>
        <family val="2"/>
        <scheme val="minor"/>
      </rPr>
      <t xml:space="preserve"> i’r system gefnogi amserlennu nawdd, gan egluro sut y caiff ei drin a sut mae rheolau etifeddol yn berthnasol i bob pennod mewn cyfres. Eglurwch sut mae newidiadau nawdd yn cael eu cymhwyso ar draws cyfresi a sut y gellir allforio hanes nawdd ar gyfer adrodd hanes darlledu. </t>
    </r>
  </si>
  <si>
    <t>R82</t>
  </si>
  <si>
    <t>Fel logiau rhedeg</t>
  </si>
  <si>
    <r>
      <rPr>
        <b/>
        <sz val="12"/>
        <rFont val="Calibri"/>
        <family val="2"/>
      </rPr>
      <t>Rhaid</t>
    </r>
    <r>
      <rPr>
        <sz val="11"/>
        <color theme="1"/>
        <rFont val="Calibri"/>
        <family val="2"/>
        <scheme val="minor"/>
      </rPr>
      <t xml:space="preserve"> i’r system greu logiau asrun ar gyfer hysbysebion, rhaglenni a thelesiopa.</t>
    </r>
  </si>
  <si>
    <t>R83</t>
  </si>
  <si>
    <r>
      <rPr>
        <b/>
        <sz val="12"/>
        <rFont val="Calibri"/>
        <family val="2"/>
      </rPr>
      <t>Rhaid</t>
    </r>
    <r>
      <rPr>
        <sz val="11"/>
        <color theme="1"/>
        <rFont val="Calibri"/>
        <family val="2"/>
        <scheme val="minor"/>
      </rPr>
      <t xml:space="preserve"> i’r system gynhyrchu logiau asrun, gan gynnwys unrhyw ddibyniaethau ar integreiddio gyda’r system chwarae allan. Eglurwch a ellir cyfrifo asruns ar gyfer Sianel Siopa S4C ar wahân, gan ystyried oriau gweithredu nodweddiadol (e.e. 3 awr gyda 6 thoriad hysbysebion). </t>
    </r>
  </si>
  <si>
    <t>R84</t>
  </si>
  <si>
    <r>
      <rPr>
        <b/>
        <sz val="12"/>
        <rFont val="Calibri"/>
        <family val="2"/>
      </rPr>
      <t>Rhaid</t>
    </r>
    <r>
      <rPr>
        <sz val="11"/>
        <color theme="1"/>
        <rFont val="Calibri"/>
        <family val="2"/>
        <scheme val="minor"/>
      </rPr>
      <t xml:space="preserve"> i’r system gysoni logiau asrun a fewnforiwyd.</t>
    </r>
  </si>
  <si>
    <t>R85</t>
  </si>
  <si>
    <t>Hysbysiadau ffeiliau ar goll</t>
  </si>
  <si>
    <r>
      <rPr>
        <b/>
        <sz val="12"/>
        <rFont val="Calibri"/>
        <family val="2"/>
      </rPr>
      <t>Rhaid</t>
    </r>
    <r>
      <rPr>
        <sz val="11"/>
        <color theme="1"/>
        <rFont val="Calibri"/>
        <family val="2"/>
        <scheme val="minor"/>
      </rPr>
      <t xml:space="preserve"> i’r system gynhyrchu rhestr hysbysiadau neu gofnod dyddiol o ffeiliau coll ar gyfer rhaglenni wedi’u hamserlennu, gyda dewisiadau rhybuddio/hysbysu hyblyg. Eglurwch sut mae defnyddwyr yn cael mynediad at y logiau hyn, yn eu hidlo, neu’n eu hallforio. (Noder: mae hyn yn ymwneud ag R3/R4 uchod sy’n benodol i ffeiliau hygyrchedd)</t>
    </r>
  </si>
  <si>
    <t>R86</t>
  </si>
  <si>
    <t>Paratoi Amserlen Golygu ar gyfer TX</t>
  </si>
  <si>
    <r>
      <rPr>
        <b/>
        <sz val="12"/>
        <rFont val="Calibri"/>
        <family val="2"/>
      </rPr>
      <t>Rhaid</t>
    </r>
    <r>
      <rPr>
        <sz val="11"/>
        <color theme="1"/>
        <rFont val="Calibri"/>
        <family val="2"/>
        <scheme val="minor"/>
      </rPr>
      <t xml:space="preserve"> i’r system ganiatáu ychwanegu eitemau cyflwyno i’r amserlen gynllunio a’u gwahaniaethu oddi wrth raglenni, gan gynnwys eitemau megis logos brandio hysbysebion, gwasgiadau, sticeri, a thrawsnewidiadau. Eglurwch sut mae’r rhain yn cael eu rheoli yn yr amserlen. </t>
    </r>
  </si>
  <si>
    <t>R87</t>
  </si>
  <si>
    <t>Amseroedd Penodol</t>
  </si>
  <si>
    <r>
      <rPr>
        <b/>
        <sz val="12"/>
        <rFont val="Calibri"/>
        <family val="2"/>
      </rPr>
      <t>Rhaid</t>
    </r>
    <r>
      <rPr>
        <sz val="11"/>
        <color theme="1"/>
        <rFont val="Calibri"/>
        <family val="2"/>
        <scheme val="minor"/>
      </rPr>
      <t xml:space="preserve"> i’r system gefnogi amserlennu eitemau byw sefydlog a’u nodi’n glir. Eglurwch sut mae amseriadau a chyfyngiadau byw yn cael eu trin. </t>
    </r>
  </si>
  <si>
    <t>R88</t>
  </si>
  <si>
    <t>Munudau Hysbyseb</t>
  </si>
  <si>
    <r>
      <rPr>
        <b/>
        <sz val="12"/>
        <rFont val="Calibri"/>
        <family val="2"/>
      </rPr>
      <t>Dylai</t>
    </r>
    <r>
      <rPr>
        <sz val="11"/>
        <color theme="1"/>
        <rFont val="Calibri"/>
        <family val="2"/>
        <scheme val="minor"/>
      </rPr>
      <t>’r system gyfrifo amseriadau egwylion ar gyfer rhaglen awr o hyd a’u harddangos er mwyn cydymffurfio â rheoliadau Ofcom, gan gynnwys dangos os yw cyfanswm amser y toriadau yn fwy na’r terfynau megis 12 munud yr awr. Dylech gynnwys manylion am sut mae hyn yn cael ei gyfrifo, sut y rhoddir rhybuddion, a sut y caiff ei adrodd. </t>
    </r>
  </si>
  <si>
    <t>R89</t>
  </si>
  <si>
    <r>
      <rPr>
        <b/>
        <sz val="12"/>
        <rFont val="Calibri"/>
        <family val="2"/>
      </rPr>
      <t>Rhaid</t>
    </r>
    <r>
      <rPr>
        <sz val="11"/>
        <color theme="1"/>
        <rFont val="Calibri"/>
        <family val="2"/>
        <scheme val="minor"/>
      </rPr>
      <t xml:space="preserve"> i’r system anfon yr amserlen derfynol i system chwarae allan awtomeiddio Morpheus a ddefnyddir ar hyn o bryd gan y BBC ar ran S4C. Eglurwch sut mae cysondeb yn cael ei sicrhau rhwng systemau a sut mae unrhyw wallau neu anghysondebau yn cael eu hadrodd yn ôl i ddefnyddwyr. </t>
    </r>
  </si>
  <si>
    <t>R90</t>
  </si>
  <si>
    <t>Rhybuddion</t>
  </si>
  <si>
    <r>
      <rPr>
        <b/>
        <sz val="12"/>
        <rFont val="Calibri"/>
        <family val="2"/>
      </rPr>
      <t>Rhaid</t>
    </r>
    <r>
      <rPr>
        <sz val="11"/>
        <color theme="1"/>
        <rFont val="Calibri"/>
        <family val="2"/>
        <scheme val="minor"/>
      </rPr>
      <t xml:space="preserve"> i’r system nodi gwrthdaro a rhybuddio defnyddwyr. Dylech gynnwys sut mae gwallau amserlennu yn cael eu harddangos a’u datrys. </t>
    </r>
  </si>
  <si>
    <t>R91</t>
  </si>
  <si>
    <t>Rhif Awtomatig</t>
  </si>
  <si>
    <r>
      <rPr>
        <b/>
        <sz val="12"/>
        <rFont val="Calibri"/>
        <family val="2"/>
      </rPr>
      <t>Rhaid</t>
    </r>
    <r>
      <rPr>
        <sz val="11"/>
        <color theme="1"/>
        <rFont val="Calibri"/>
        <family val="2"/>
        <scheme val="minor"/>
      </rPr>
      <t xml:space="preserve"> i’r system rifo bympars megis animeiddiadau lliw S4C yn awtomatig, gan ddefnyddio’r rhif nesaf yn y gyfres bob amser er mwyn osgoi mewnbynnu â llaw. Eglurwch sut mae dilyniannau rhifo yn cael eu rheoli. </t>
    </r>
  </si>
  <si>
    <t>R92</t>
  </si>
  <si>
    <t>Digwyddiadau Eilaidd</t>
  </si>
  <si>
    <r>
      <rPr>
        <b/>
        <sz val="12"/>
        <rFont val="Calibri"/>
        <family val="2"/>
      </rPr>
      <t>Rhaid</t>
    </r>
    <r>
      <rPr>
        <sz val="11"/>
        <color theme="1"/>
        <rFont val="Calibri"/>
        <family val="2"/>
        <scheme val="minor"/>
      </rPr>
      <t xml:space="preserve"> i’r system ganiatáu gosod marciau iaith amgen yn yr amserlen i sbarduno awtomeiddio, er enghraifft marciau i yrru nodweddion iaith Cymraeg/Saesneg. Eglurwch sut mae metadata iaith yn cael ei gyfathrebu i lawr y llif gwaith. </t>
    </r>
  </si>
  <si>
    <t>R93</t>
  </si>
  <si>
    <t>Rhifau Llinell Gymorth lle defnyddir</t>
  </si>
  <si>
    <r>
      <rPr>
        <b/>
        <sz val="12"/>
        <rFont val="Calibri"/>
        <family val="2"/>
      </rPr>
      <t>Rhaid</t>
    </r>
    <r>
      <rPr>
        <sz val="11"/>
        <color theme="1"/>
        <rFont val="Calibri"/>
        <family val="2"/>
        <scheme val="minor"/>
      </rPr>
      <t xml:space="preserve"> i’r system ganiatáu amserlennu rhifau ffôn llinell gymorth a ddefnyddir fel troshaenau testun, a’u hawtomeiddio, gan gynnwys cynhyrchu a golygu rhifau llinell gymorth yn awtomatig. Eglurwch sut mae’r rhain yn cael eu cynnal dros amser.</t>
    </r>
  </si>
  <si>
    <t>R94</t>
  </si>
  <si>
    <t>Sgript y Cyhoeddwr</t>
  </si>
  <si>
    <r>
      <rPr>
        <b/>
        <sz val="12"/>
        <rFont val="Calibri"/>
        <family val="2"/>
      </rPr>
      <t>Rhaid</t>
    </r>
    <r>
      <rPr>
        <sz val="11"/>
        <color theme="1"/>
        <rFont val="Calibri"/>
        <family val="2"/>
        <scheme val="minor"/>
      </rPr>
      <t xml:space="preserve"> i’r system ganiatáu i ddefnyddwyr fewnbynnu a golygu sgriptiau’r cyflwynydd, ac annog cyflwynwyr i ychwanegu mwy o eitemau lle bo’n briodol. Eglurwch sut mae sgriptiau yn cael eu cysylltu ag eitemau yn yr amserlen. </t>
    </r>
  </si>
  <si>
    <t>R95</t>
  </si>
  <si>
    <t>Rhestr redeg y Cyhoeddwr</t>
  </si>
  <si>
    <r>
      <rPr>
        <b/>
        <sz val="12"/>
        <rFont val="Calibri"/>
        <family val="2"/>
      </rPr>
      <t>Rhaid</t>
    </r>
    <r>
      <rPr>
        <sz val="11"/>
        <color theme="1"/>
        <rFont val="Calibri"/>
        <family val="2"/>
        <scheme val="minor"/>
      </rPr>
      <t xml:space="preserve"> i’r system arddangos rhestr redeg sgript y cyflwynydd ar y sgrin gyda’r amseriadau a sut mae hyn yn cysylltu’n ôl â digwyddiadau wedi’u hamserlennu neu fetadata rhaglenni, gan gefnogi cyflwynwyr i ychwanegu mwy o eitemau lle bo’n briodol. Eglurwch sut mae newidiadau yn cael eu rheoli. </t>
    </r>
  </si>
  <si>
    <t>R96</t>
  </si>
  <si>
    <t>Gweld Cydymffurfiaeth Cyhoeddwr</t>
  </si>
  <si>
    <r>
      <rPr>
        <b/>
        <sz val="12"/>
        <rFont val="Calibri"/>
        <family val="2"/>
      </rPr>
      <t>Dylai</t>
    </r>
    <r>
      <rPr>
        <sz val="11"/>
        <color theme="1"/>
        <rFont val="Calibri"/>
        <family val="2"/>
        <scheme val="minor"/>
      </rPr>
      <t>’r system ganiatáu i ddefnyddwyr weld cynnwys o’r MAM o fewn y system amserlennu a chynnwys nodiadau metadata yn yr amserlen lle bo’n briodol. Eglurwch sut mae materion cydymffurfiaeth neu rybuddion o’r MAM yn cael eu hamlygu i ddefnyddwyr.</t>
    </r>
  </si>
  <si>
    <t>R97</t>
  </si>
  <si>
    <t>Rhestr Cysylltiadau</t>
  </si>
  <si>
    <r>
      <rPr>
        <b/>
        <sz val="12"/>
        <rFont val="Calibri"/>
        <family val="2"/>
      </rPr>
      <t>Rhaid</t>
    </r>
    <r>
      <rPr>
        <sz val="11"/>
        <color theme="1"/>
        <rFont val="Calibri"/>
        <family val="2"/>
        <scheme val="minor"/>
      </rPr>
      <t xml:space="preserve"> i’r system storio gwybodaeth gyswllt ar gyfer cwmnïau cynhyrchu neu fewnforio’r data hwnnw o systemau presennol, gan helpu defnyddwyr i wirio a dilyn rhaglenni wedi’u hamserlennu. Dylech gynnwys sut mae diweddariadau a chydamseru yn cael eu trin. </t>
    </r>
  </si>
  <si>
    <t>R98</t>
  </si>
  <si>
    <t>Pecyn i'r Wasg</t>
  </si>
  <si>
    <r>
      <rPr>
        <b/>
        <sz val="12"/>
        <rFont val="Calibri"/>
        <family val="2"/>
      </rPr>
      <t>Dylai</t>
    </r>
    <r>
      <rPr>
        <sz val="11"/>
        <color theme="1"/>
        <rFont val="Calibri"/>
        <family val="2"/>
        <scheme val="minor"/>
      </rPr>
      <t>’r system ganiatáu cynhyrchu pecyn y wasg yn seiliedig ar fetadata’r amserlen a’i allforio mewn fformatau megis Word, ac o bosibl i offer dylunio megis Illustrator. Eglurwch yr elfennau ffurfweddu o fewn y pecyn. </t>
    </r>
  </si>
  <si>
    <t>R99</t>
  </si>
  <si>
    <t>Crynodebau ar Raglenni</t>
  </si>
  <si>
    <r>
      <rPr>
        <b/>
        <sz val="12"/>
        <rFont val="Calibri"/>
        <family val="2"/>
      </rPr>
      <t>Rhaid</t>
    </r>
    <r>
      <rPr>
        <sz val="11"/>
        <color theme="1"/>
        <rFont val="Calibri"/>
        <family val="2"/>
        <scheme val="minor"/>
      </rPr>
      <t xml:space="preserve"> i’r system ganiatáu i dimau cyflwyno a marchnata gael mynediad at ddata rhaglenni o fewn yr amserlen i gael crynodebau a metadata cyhoeddi eraill, gyda’r gallu i allforio gwybodaeth yn hawdd. Eglurwch reolaethau caniatâd a chyfyngiadau mynediad.</t>
    </r>
  </si>
  <si>
    <t>R100</t>
  </si>
  <si>
    <t>Uniondeb Data wrth gyflwyno</t>
  </si>
  <si>
    <r>
      <rPr>
        <b/>
        <sz val="12"/>
        <rFont val="Calibri"/>
        <family val="2"/>
      </rPr>
      <t>Rhaid</t>
    </r>
    <r>
      <rPr>
        <sz val="11"/>
        <color theme="1"/>
        <rFont val="Calibri"/>
        <family val="2"/>
        <scheme val="minor"/>
      </rPr>
      <t xml:space="preserve"> i’r system ganiatáu dilysu data a fewnbynnir i feysydd metadata’r amserlen er mwyn sicrhau cywirdeb data. Eglurwch sut mae cofnodion anghyflawn, anghywir neu wrthgyferbyniol yn cael eu marcio ar y pwynt mewnbynnu. </t>
    </r>
  </si>
  <si>
    <t>R101</t>
  </si>
  <si>
    <r>
      <rPr>
        <b/>
        <sz val="12"/>
        <rFont val="Calibri"/>
        <family val="2"/>
      </rPr>
      <t>Rhaid</t>
    </r>
    <r>
      <rPr>
        <sz val="11"/>
        <color theme="1"/>
        <rFont val="Calibri"/>
        <family val="2"/>
        <scheme val="minor"/>
      </rPr>
      <t xml:space="preserve"> i’r system ganiatáu i ddefnyddwyr penodedig gael eu hysbysu pan fydd rhaglenni newydd yn cael eu mewnbynnu i’r system, heb orlwytho cyfathrebiadau. Eglurwch sut mae rheolau neu sbardunau hysbysu yn cael eu ffurfweddu. </t>
    </r>
  </si>
  <si>
    <t>R102</t>
  </si>
  <si>
    <t>Golygon archif</t>
  </si>
  <si>
    <r>
      <rPr>
        <b/>
        <sz val="12"/>
        <rFont val="Calibri"/>
        <family val="2"/>
      </rPr>
      <t>Rhaid</t>
    </r>
    <r>
      <rPr>
        <sz val="11"/>
        <color theme="1"/>
        <rFont val="Calibri"/>
        <family val="2"/>
        <scheme val="minor"/>
      </rPr>
      <t xml:space="preserve"> i’r system ganiatáu chwilio ac echdynnu data amserlen blaenorol o’r system. Eglurwch pa hidlwyr, ystodau a dewisiadau allforio sydd ar gael, ac a ellir defnyddio rhywfaint o ddata rhaglenni hŷn mewn profion i ddangos y swyddogaeth hon. </t>
    </r>
  </si>
  <si>
    <t>R103</t>
  </si>
  <si>
    <t>Cynnal Archif Data</t>
  </si>
  <si>
    <r>
      <rPr>
        <b/>
        <sz val="12"/>
        <rFont val="Calibri"/>
        <family val="2"/>
      </rPr>
      <t>Rhaid</t>
    </r>
    <r>
      <rPr>
        <sz val="11"/>
        <color theme="1"/>
        <rFont val="Calibri"/>
        <family val="2"/>
        <scheme val="minor"/>
      </rPr>
      <t xml:space="preserve"> i’r system ddarparu mecanweithiau i archifo a gwneud copïau wrth gefn o ddata amserlen hen at ddibenion ymchwil. Eglurwch sut mae data wedi’i archifo yn parhau’n chwiliadwy a p’un a ellir ei ddefnyddio fel archif raglenni. </t>
    </r>
  </si>
  <si>
    <t>R104</t>
  </si>
  <si>
    <r>
      <rPr>
        <b/>
        <sz val="12"/>
        <rFont val="Calibri"/>
        <family val="2"/>
      </rPr>
      <t>Rhaid</t>
    </r>
    <r>
      <rPr>
        <sz val="11"/>
        <color theme="1"/>
        <rFont val="Calibri"/>
        <family val="2"/>
        <scheme val="minor"/>
      </rPr>
      <t xml:space="preserve"> i’r system ddarparu ymarferoldeb chwilio hyblyg, megis chwilio am raglenni o fewn ystod dyddiadau penodol. Eglurwch unrhyw alluoedd chwilio uwch, gan nodi bod hwn yn fater pwysig i ymchwilwyr. </t>
    </r>
  </si>
  <si>
    <t>R105</t>
  </si>
  <si>
    <t>Pori fideo</t>
  </si>
  <si>
    <r>
      <rPr>
        <b/>
        <sz val="12"/>
        <rFont val="Calibri"/>
        <family val="2"/>
      </rPr>
      <t>Dylai</t>
    </r>
    <r>
      <rPr>
        <sz val="11"/>
        <color theme="1"/>
        <rFont val="Calibri"/>
        <family val="2"/>
        <scheme val="minor"/>
      </rPr>
      <t>’r system ganiatáu i ddefnyddwyr bori fideo a chlipiau sydd wedi’u storio yn y MAM drwy’r system amserlennu, gyda gallu chwarae fideo priodol. Eglurwch sut mae caniatâd a phrocsïau yn cael eu trin. Eglurwch a ellir defnyddio hyn gan ddefnyddwyr allanol hefyd.</t>
    </r>
  </si>
  <si>
    <t>R106</t>
  </si>
  <si>
    <t>Clipiau Fideo</t>
  </si>
  <si>
    <r>
      <rPr>
        <b/>
        <sz val="12"/>
        <rFont val="Calibri"/>
        <family val="2"/>
      </rPr>
      <t>Dylai</t>
    </r>
    <r>
      <rPr>
        <sz val="11"/>
        <color theme="1"/>
        <rFont val="Calibri"/>
        <family val="2"/>
        <scheme val="minor"/>
      </rPr>
      <t>’r system ganiatáu creu rhestr o glipiau y gellir eu hanfon at ddefnyddwyr mewnol/allanol gyda chodau amser perthnasol.</t>
    </r>
  </si>
  <si>
    <t>R107</t>
  </si>
  <si>
    <t>Rhannu fideo</t>
  </si>
  <si>
    <r>
      <rPr>
        <b/>
        <sz val="12"/>
        <rFont val="Calibri"/>
        <family val="2"/>
      </rPr>
      <t>Dylai</t>
    </r>
    <r>
      <rPr>
        <sz val="11"/>
        <color theme="1"/>
        <rFont val="Calibri"/>
        <family val="2"/>
        <scheme val="minor"/>
      </rPr>
      <t>’r system ganiatáu rhannu clipiau fideo gyda defnyddwyr neu dimau eraill o fewn y sefydliad. Eglurwch sut mae hawliau neu gyfyngiadau mynediad yn cael eu gorfodi ac a fyddai hyn yn gofyn am reoli mynediad allanol sylweddol at gynnwys (er enghraifft drwy Signiant neu offer tebyg). </t>
    </r>
  </si>
  <si>
    <t>R108</t>
  </si>
  <si>
    <t>Nifer wedi gwylio</t>
  </si>
  <si>
    <r>
      <rPr>
        <b/>
        <sz val="12"/>
        <rFont val="Calibri"/>
        <family val="2"/>
      </rPr>
      <t>Rhaid</t>
    </r>
    <r>
      <rPr>
        <sz val="11"/>
        <color theme="1"/>
        <rFont val="Calibri"/>
        <family val="2"/>
        <scheme val="minor"/>
      </rPr>
      <t xml:space="preserve"> i’r system arddangos yr amserlen mewn golwg wythnosol. Dylech gynnwys sut mae defnyddwyr yn llywio rhwng wythnosau. </t>
    </r>
  </si>
  <si>
    <t>R109</t>
  </si>
  <si>
    <r>
      <rPr>
        <b/>
        <sz val="12"/>
        <rFont val="Calibri"/>
        <family val="2"/>
      </rPr>
      <t>Rhaid</t>
    </r>
    <r>
      <rPr>
        <sz val="11"/>
        <color theme="1"/>
        <rFont val="Calibri"/>
        <family val="2"/>
        <scheme val="minor"/>
      </rPr>
      <t xml:space="preserve"> i’r system hysbysu defnyddwyr pan fydd ffeiliau isdeitlau wedi’u cwblhau. Eglurwch sut mae statws ffeiliau isdeitlau yn cael ei fonitro. </t>
    </r>
  </si>
  <si>
    <t>R110</t>
  </si>
  <si>
    <t>Fflag gowbrau</t>
  </si>
  <si>
    <r>
      <rPr>
        <b/>
        <sz val="12"/>
        <rFont val="Calibri"/>
        <family val="2"/>
      </rPr>
      <t>Dylai</t>
    </r>
    <r>
      <rPr>
        <sz val="11"/>
        <color theme="1"/>
        <rFont val="Calibri"/>
        <family val="2"/>
        <scheme val="minor"/>
      </rPr>
      <t>’r system ganiatáu i ddefnyddwyr ychwanegu marciau gwobrau a manylion ar ôl cynhyrchu a darlledu pan fydd rhaglenni’n ennill gwobrau. Eglurwch sut mae metadata gwobrau yn cael ei gysylltu â chofnodion rhaglenni a sut y gellir chwilio am raglenni sydd wedi ennill gwobrau. </t>
    </r>
  </si>
  <si>
    <t>R111</t>
  </si>
  <si>
    <t>Integreiddio offer chwilio allanol yn y System</t>
  </si>
  <si>
    <r>
      <rPr>
        <b/>
        <sz val="12"/>
        <rFont val="Calibri"/>
        <family val="2"/>
      </rPr>
      <t>Dylai</t>
    </r>
    <r>
      <rPr>
        <sz val="11"/>
        <color theme="1"/>
        <rFont val="Calibri"/>
        <family val="2"/>
        <scheme val="minor"/>
      </rPr>
      <t>’r system ganiatáu mynediad at offer chwilio trydydd parti o fewn rhyngwyneb y system i ddangos data cysylltiedig am raglen. Eglurwch sut mae integreiddiadau yn cael eu rheoli a’u hawdurdodi. </t>
    </r>
  </si>
  <si>
    <t>R112</t>
  </si>
  <si>
    <t>Hyrwyddo</t>
  </si>
  <si>
    <t>Dangos Hyrwyddiadau yn y rhestr redeg</t>
  </si>
  <si>
    <r>
      <rPr>
        <b/>
        <sz val="12"/>
        <rFont val="Calibri"/>
        <family val="2"/>
      </rPr>
      <t>Rhaid</t>
    </r>
    <r>
      <rPr>
        <sz val="11"/>
        <color theme="1"/>
        <rFont val="Calibri"/>
        <family val="2"/>
        <scheme val="minor"/>
      </rPr>
      <t xml:space="preserve"> i’r system arddangos manylion hyrwyddiadau yn rhestr redeg yr amserlen.</t>
    </r>
  </si>
  <si>
    <t>R113</t>
  </si>
  <si>
    <t>Cynhyrchu Sticeri</t>
  </si>
  <si>
    <r>
      <rPr>
        <b/>
        <sz val="12"/>
        <rFont val="Calibri"/>
        <family val="2"/>
      </rPr>
      <t>Rhaid</t>
    </r>
    <r>
      <rPr>
        <sz val="11"/>
        <color theme="1"/>
        <rFont val="Calibri"/>
        <family val="2"/>
        <scheme val="minor"/>
      </rPr>
      <t xml:space="preserve"> i’r system gefnogi llif gwaith ar gyfer graffeg ar y sgrin a gynhyrchir yn awtomatig a’u sbarduno i’w creu mewn systemau allanol megis CasparCG. Eglurwch y metadata sydd eu hangen i gefnogi’r broses hon a sut y cefnogir integreiddiadau megis CasparCG (e.e. gweinydd CasparCG cod agored). </t>
    </r>
  </si>
  <si>
    <t>R114</t>
  </si>
  <si>
    <t>Hawliau Cerddoriaeth</t>
  </si>
  <si>
    <r>
      <rPr>
        <b/>
        <sz val="12"/>
        <rFont val="Calibri"/>
        <family val="2"/>
      </rPr>
      <t>Rhaid</t>
    </r>
    <r>
      <rPr>
        <sz val="11"/>
        <color theme="1"/>
        <rFont val="Calibri"/>
        <family val="2"/>
        <scheme val="minor"/>
      </rPr>
      <t xml:space="preserve"> i’r system ganiatáu i ddefnyddwyr fewnbynnu data taflenni ciw cerddoriaeth ar gyfer hyrwyddiadau. Eglurwch sut mae’r data hwn yn cysylltu’n ôl â chofnod yr hyrwyddiad. </t>
    </r>
  </si>
  <si>
    <t>R115</t>
  </si>
  <si>
    <t>Creu Rhif</t>
  </si>
  <si>
    <r>
      <rPr>
        <b/>
        <sz val="12"/>
        <rFont val="Calibri"/>
        <family val="2"/>
      </rPr>
      <t>Rhaid</t>
    </r>
    <r>
      <rPr>
        <sz val="11"/>
        <color theme="1"/>
        <rFont val="Calibri"/>
        <family val="2"/>
        <scheme val="minor"/>
      </rPr>
      <t xml:space="preserve"> i’r system gynhyrchu IDs hyrwyddiadau yn awtomatig yn seiliedig ar ddilyniannau blaenorol. Eglurwch sut mae rhifo yn cael ei reoli a’i olrhain. </t>
    </r>
  </si>
  <si>
    <t>R116</t>
  </si>
  <si>
    <t>Sticer Awtomatig Nawr/Nesaf</t>
  </si>
  <si>
    <r>
      <rPr>
        <b/>
        <sz val="12"/>
        <rFont val="Calibri"/>
        <family val="2"/>
      </rPr>
      <t>Rhaid</t>
    </r>
    <r>
      <rPr>
        <sz val="11"/>
        <color theme="1"/>
        <rFont val="Calibri"/>
        <family val="2"/>
        <scheme val="minor"/>
      </rPr>
      <t xml:space="preserve"> i’r system gynhyrchu testun “nawr/nesaf” ar gyfer “sticeri” ar y sgrin yn seiliedig ar yr amserlen. (Nodyn: Mae S4C yn defnyddio CasparCG ar hyn o bryd ar gyfer y capsiynau hyn.) Eglurwch sut y gall defnyddwyr ddiystyru neu olygu’r testunau hyn os oes angen. </t>
    </r>
  </si>
  <si>
    <t>R117</t>
  </si>
  <si>
    <t>Hyrwyddiadau credydau diwedd demo</t>
  </si>
  <si>
    <r>
      <rPr>
        <b/>
        <sz val="12"/>
        <rFont val="Calibri"/>
        <family val="2"/>
      </rPr>
      <t>Rhaid</t>
    </r>
    <r>
      <rPr>
        <sz val="11"/>
        <color theme="1"/>
        <rFont val="Calibri"/>
        <family val="2"/>
        <scheme val="minor"/>
      </rPr>
      <t xml:space="preserve"> i’r system gefnogi amserlennu hyrwyddiadau credydau diwedd. Eglurwch sut mae amseriad, fersiynu a rheolau yn cael eu cymhwyso. </t>
    </r>
  </si>
  <si>
    <t>R118</t>
  </si>
  <si>
    <t>Fersiynau</t>
  </si>
  <si>
    <r>
      <rPr>
        <b/>
        <sz val="12"/>
        <rFont val="Calibri"/>
        <family val="2"/>
      </rPr>
      <t>Rhaid</t>
    </r>
    <r>
      <rPr>
        <sz val="11"/>
        <color theme="1"/>
        <rFont val="Calibri"/>
        <family val="2"/>
        <scheme val="minor"/>
      </rPr>
      <t xml:space="preserve"> i’r system reoli fersiynau hyrwyddiadau, megis “Dydd Mercher”, “Heno”, “Yn fuan”, a “Dydd Mercher nesaf”, wedi’u cysylltu ag un ID hyrwyddiad, gan gynnwys lle mae hyrwyddiadau’n gysylltiedig â rhifo (e.e. Hyrwyddiad 683/1 neu /2). Eglurwch sut mae fersiynau lluosog yn cael eu harddangos a’u hamserlennu. </t>
    </r>
  </si>
  <si>
    <t>R119</t>
  </si>
  <si>
    <t>Chwilio Hyrwyddiadau Blaenorol</t>
  </si>
  <si>
    <r>
      <rPr>
        <b/>
        <sz val="12"/>
        <rFont val="Calibri"/>
        <family val="2"/>
      </rPr>
      <t>Rhaid</t>
    </r>
    <r>
      <rPr>
        <sz val="11"/>
        <color theme="1"/>
        <rFont val="Calibri"/>
        <family val="2"/>
        <scheme val="minor"/>
      </rPr>
      <t xml:space="preserve"> i’r system ganiatáu i gynhyrchydd hyrwyddiadau chwilio am hyrwyddiadau ac allforio detholiadau i greu rîl arddangos neu adolygu hyrwyddiadau hanesyddol. Eglurwch y meysydd chwilio a’r fformatau allforio, ac a ddarperir chwarae hyrwyddiadau o’r llyfrgell gan y BMS neu gan systemau megis DALET. </t>
    </r>
  </si>
  <si>
    <t>R120</t>
  </si>
  <si>
    <t>Storfa ar gyfer Hyrwyddiadau</t>
  </si>
  <si>
    <r>
      <rPr>
        <b/>
        <sz val="12"/>
        <rFont val="Calibri"/>
        <family val="2"/>
      </rPr>
      <t>Dylai</t>
    </r>
    <r>
      <rPr>
        <sz val="11"/>
        <color theme="1"/>
        <rFont val="Calibri"/>
        <family val="2"/>
        <scheme val="minor"/>
      </rPr>
      <t>’r cynigydd gynghori a yw’r system arfaethedig yn cynnwys y swyddogaeth chwilio hyrwyddiadau hon neu a ellir ei hychwanegu, ac a yw’n swyddogaeth o’r system amserlennu neu’r MAM. Eglurwch lefel y ffurfweddu neu’r datblygu sydd ei hangen.</t>
    </r>
  </si>
  <si>
    <t>R121</t>
  </si>
  <si>
    <t>Hyrwyddiadau ar gyfer VOD</t>
  </si>
  <si>
    <r>
      <rPr>
        <b/>
        <sz val="12"/>
        <rFont val="Calibri"/>
        <family val="2"/>
      </rPr>
      <t>Rhaid</t>
    </r>
    <r>
      <rPr>
        <sz val="11"/>
        <color theme="1"/>
        <rFont val="Calibri"/>
        <family val="2"/>
        <scheme val="minor"/>
      </rPr>
      <t xml:space="preserve"> i’r system gefnogi amserlennu hyrwyddiadau ar blatfform VOD Clic. Eglurwch sut mae metadata yn wahanol i amserlennu llinol. </t>
    </r>
  </si>
  <si>
    <t>R122</t>
  </si>
  <si>
    <t>Newid Rhif yr wythnos</t>
  </si>
  <si>
    <r>
      <rPr>
        <b/>
        <sz val="12"/>
        <rFont val="Calibri"/>
        <family val="2"/>
      </rPr>
      <t>Rhaid</t>
    </r>
    <r>
      <rPr>
        <sz val="11"/>
        <color theme="1"/>
        <rFont val="Calibri"/>
        <family val="2"/>
        <scheme val="minor"/>
      </rPr>
      <t xml:space="preserve"> i’r system gefnogi diweddaru rhif wythnos hyrwyddiad (e.e. 2401) yn awtomatig os caiff yr hyrwyddiad ei ail-amserlennu i wythnos ddiweddarach, gan arbed ymdrech â llaw. Eglurwch sut mae rheolau rhifo yn cael eu cynnal. </t>
    </r>
  </si>
  <si>
    <t>R123</t>
  </si>
  <si>
    <t>Neilltuo hyrwyddiadau i’r cyfryngau cymdeithasol</t>
  </si>
  <si>
    <r>
      <rPr>
        <b/>
        <sz val="12"/>
        <rFont val="Calibri"/>
        <family val="2"/>
      </rPr>
      <t>Dylai</t>
    </r>
    <r>
      <rPr>
        <sz val="11"/>
        <color theme="1"/>
        <rFont val="Calibri"/>
        <family val="2"/>
        <scheme val="minor"/>
      </rPr>
      <t>’r system amserlennu hyrwyddiadau ar gyfer defnydd cyfryngau cymdeithasol a sbarduno allforio i fformatau eraill. </t>
    </r>
  </si>
  <si>
    <t>R124</t>
  </si>
  <si>
    <t>Tîm Cyfryngau Cymdeithasol</t>
  </si>
  <si>
    <t xml:space="preserve">Cyflwyno Raglenni </t>
  </si>
  <si>
    <r>
      <rPr>
        <b/>
        <sz val="12"/>
        <rFont val="Calibri"/>
        <family val="2"/>
      </rPr>
      <t>Dylai</t>
    </r>
    <r>
      <rPr>
        <sz val="11"/>
        <color theme="1"/>
        <rFont val="Calibri"/>
        <family val="2"/>
        <scheme val="minor"/>
      </rPr>
      <t>’r system ganiatáu i’r tîm cyfryngau cymdeithasol ychwanegu eu mathau rhaglenni i’r system yn hawdd, gan symud i ffwrdd o offer ad hoc megis Google Docs a thaenlenni. Eglurwch sut mae’r mathau hyn o raglenni yn ymddangos mewn cynllunio ac adrodd. </t>
    </r>
  </si>
  <si>
    <t>R125</t>
  </si>
  <si>
    <r>
      <rPr>
        <b/>
        <sz val="12"/>
        <rFont val="Calibri"/>
        <family val="2"/>
      </rPr>
      <t>Dylai</t>
    </r>
    <r>
      <rPr>
        <sz val="11"/>
        <color theme="1"/>
        <rFont val="Calibri"/>
        <family val="2"/>
        <scheme val="minor"/>
      </rPr>
      <t>’r system olrhain hawliau a ddefnyddir ar lwyfannau cyfryngau cymdeithasol, gan gynnwys y gwahaniaethau rhwng llwyfannau megis Facebook, YouTube, ac Instagram. Eglurwch sut mae ffenestri defnydd yn cael eu dilysu. </t>
    </r>
  </si>
  <si>
    <t>R126</t>
  </si>
  <si>
    <t>Ciwiau Cerddoriaeth</t>
  </si>
  <si>
    <r>
      <rPr>
        <b/>
        <sz val="12"/>
        <rFont val="Calibri"/>
        <family val="2"/>
      </rPr>
      <t>Rhaid</t>
    </r>
    <r>
      <rPr>
        <sz val="11"/>
        <color theme="1"/>
        <rFont val="Calibri"/>
        <family val="2"/>
        <scheme val="minor"/>
      </rPr>
      <t xml:space="preserve"> i’r system olrhain a chaniatáu mewnbynnu defnydd cerddoriaeth ar gyfer cynnwys cyfryngau cymdeithasol. Eglurwch sut mae’r cofnodion hyn yn cysylltu â thaflenni ciw neu gofnodion hawliau fel y gellir olrhain ac adrodd ar hawliau cerddoriaeth. </t>
    </r>
  </si>
  <si>
    <t>R127</t>
  </si>
  <si>
    <t>Anghenion cyffredinol y cyfryngau cymdeithasol</t>
  </si>
  <si>
    <r>
      <rPr>
        <b/>
        <sz val="12"/>
        <rFont val="Calibri"/>
        <family val="2"/>
      </rPr>
      <t>Dylai</t>
    </r>
    <r>
      <rPr>
        <sz val="11"/>
        <color theme="1"/>
        <rFont val="Calibri"/>
        <family val="2"/>
        <scheme val="minor"/>
      </rPr>
      <t>’r system gynnwys offer penodol wedi’u dylunio ar gyfer timau cynhyrchu cyfryngau cymdeithasol, ac os nad ydynt ar gael, egluro sut y gellid datblygu’r offer hynny. Eglurwch sut y byddai’r offer hyn yn integreiddio â llif gwaith amserlennu a hawliau a pha lefel o ddatblygu penodol y gallai fod ei hangen. </t>
    </r>
  </si>
  <si>
    <t>R128</t>
  </si>
  <si>
    <t>Lluniau llonydd (Delweddau/Graffeg)</t>
  </si>
  <si>
    <t>Cydlynu a rheoli lluniau llonydd</t>
  </si>
  <si>
    <r>
      <rPr>
        <b/>
        <sz val="12"/>
        <rFont val="Calibri"/>
        <family val="2"/>
      </rPr>
      <t>Rhaid</t>
    </r>
    <r>
      <rPr>
        <sz val="11"/>
        <color theme="1"/>
        <rFont val="Calibri"/>
        <family val="2"/>
        <scheme val="minor"/>
      </rPr>
      <t xml:space="preserve"> i’r system ganiatáu rheoli delweddau llonydd o raglenni a’u darparu i systemau allanol megis Clic, iPlayer, neu blatfformau eraill, gan gynnwys cyflenwi gwefannau S4C. Eglurwch sut mae fersiynu a hawliau yn cael eu rheoli. </t>
    </r>
  </si>
  <si>
    <t>R129</t>
  </si>
  <si>
    <r>
      <rPr>
        <b/>
        <sz val="12"/>
        <rFont val="Calibri"/>
        <family val="2"/>
      </rPr>
      <t>Rhaid</t>
    </r>
    <r>
      <rPr>
        <sz val="11"/>
        <color theme="1"/>
        <rFont val="Calibri"/>
        <family val="2"/>
        <scheme val="minor"/>
      </rPr>
      <t xml:space="preserve"> i’r system ganiatáu rheoli delweddau llonydd sydd eu hangen ar gyfer cynnwys ar-lein ar Clic o fewn y system, gan gynnwys bwydo systemau allanol. Eglurwch y prosesau storio, tagio ac adalw. </t>
    </r>
  </si>
  <si>
    <t>R130</t>
  </si>
  <si>
    <t>Chwilio am luniau llonydd ar goll am gynnwys</t>
  </si>
  <si>
    <r>
      <rPr>
        <b/>
        <sz val="12"/>
        <rFont val="Calibri"/>
        <family val="2"/>
      </rPr>
      <t>Rhaid</t>
    </r>
    <r>
      <rPr>
        <sz val="11"/>
        <color theme="1"/>
        <rFont val="Calibri"/>
        <family val="2"/>
        <scheme val="minor"/>
      </rPr>
      <t xml:space="preserve"> i’r system ganiatáu rheoli delweddau llonydd a ddefnyddir wrth amserlennu ar gyfer gwasanaeth VOD Clic, gan gynnwys unrhyw ofynion sy’n gysylltiedig â chytundebau cyflenwi metadata delweddau (er enghraifft gyda darparwyr megis Gracenote). Eglurwch sut mae amserlenwyr yn cael mynediad at ddelweddau, yn eu diweddaru, ac yn eu defnyddio. </t>
    </r>
  </si>
  <si>
    <t>R131</t>
  </si>
  <si>
    <t>Rheoli Stcker</t>
  </si>
  <si>
    <r>
      <rPr>
        <b/>
        <sz val="12"/>
        <rFont val="Calibri"/>
        <family val="2"/>
      </rPr>
      <t>Rhaid</t>
    </r>
    <r>
      <rPr>
        <sz val="11"/>
        <color theme="1"/>
        <rFont val="Calibri"/>
        <family val="2"/>
        <scheme val="minor"/>
      </rPr>
      <t xml:space="preserve"> i’r system ganiatáu rheoli delweddau llonydd a ddefnyddir wrth amserlennu ar gyfer sianeli llinol, gan nodi y gall fod angen rhagor o wybodaeth am integreiddio. Eglurwch sut mae amserlenwyr yn cael mynediad at ddelweddau, yn eu diweddaru, ac yn eu defnyddio. </t>
    </r>
  </si>
  <si>
    <t>R132</t>
  </si>
  <si>
    <t>Creu sticeri</t>
  </si>
  <si>
    <r>
      <rPr>
        <b/>
        <sz val="12"/>
        <rFont val="Calibri"/>
        <family val="2"/>
      </rPr>
      <t>Rhaid</t>
    </r>
    <r>
      <rPr>
        <sz val="11"/>
        <color theme="1"/>
        <rFont val="Calibri"/>
        <family val="2"/>
        <scheme val="minor"/>
      </rPr>
      <t xml:space="preserve"> i’r system gasglu gwybodaeth hyrwyddiadau a throsglwyddo data i dempledi CasparCG, gan gynnwys delweddau llonydd a gwybodaeth lliw ar gyfer logos. Eglurwch sut mae metadata yn cael ei fformatio ar gyfer cynhyrchu graffeg. </t>
    </r>
  </si>
  <si>
    <t>R133</t>
  </si>
  <si>
    <t>Gwaith Celf Rhaglen</t>
  </si>
  <si>
    <r>
      <rPr>
        <b/>
        <sz val="12"/>
        <rFont val="Calibri"/>
        <family val="2"/>
      </rPr>
      <t>Dylai</t>
    </r>
    <r>
      <rPr>
        <sz val="11"/>
        <color theme="1"/>
        <rFont val="Calibri"/>
        <family val="2"/>
        <scheme val="minor"/>
      </rPr>
      <t>’r system ganiatáu cysylltu delweddau o sawl ffynhonnell â rhaglenni yn yr amserlen, ac ar gyfer llwyfannau VOD, gan gynnwys lle mae mân-luniau neu ddelweddau llonydd yn cael eu storio ar hyn o bryd (er enghraifft yn Dropbox) ac a all y system newydd storio’r delweddau hynny. Eglurwch sut mae gwrthdaro neu ddyblygu yn cael eu trin. </t>
    </r>
  </si>
  <si>
    <t>R134</t>
  </si>
  <si>
    <t>Storfa delweddau rhaglenni</t>
  </si>
  <si>
    <r>
      <rPr>
        <b/>
        <sz val="12"/>
        <rFont val="Calibri"/>
        <family val="2"/>
      </rPr>
      <t>Dylai</t>
    </r>
    <r>
      <rPr>
        <sz val="11"/>
        <color theme="1"/>
        <rFont val="Calibri"/>
        <family val="2"/>
        <scheme val="minor"/>
      </rPr>
      <t>’r system weithredu fel storfa ar gyfer delweddau neu egluro a all gael mynediad at systemau allanol, a sut y gall fwydo platfformau allanol megis YouView, Freely, Clic, iPlayer, Virgin, Sky ac eraill. Eglurwch sut mae integreiddio yn cael ei drin a sut mae delweddau yn cael eu hadalw. </t>
    </r>
  </si>
  <si>
    <t>R135</t>
  </si>
  <si>
    <t>Delweddau yn Amserlen Rhaglenni</t>
  </si>
  <si>
    <r>
      <rPr>
        <b/>
        <sz val="12"/>
        <rFont val="Calibri"/>
        <family val="2"/>
      </rPr>
      <t>Dylai</t>
    </r>
    <r>
      <rPr>
        <sz val="11"/>
        <color theme="1"/>
        <rFont val="Calibri"/>
        <family val="2"/>
        <scheme val="minor"/>
      </rPr>
      <t>’r system ganiatáu i ddelweddau rhaglenni gael eu harddangos yn yr amserlen.</t>
    </r>
  </si>
  <si>
    <t>R136</t>
  </si>
  <si>
    <t>Porth Comisiynu a Syniadau</t>
  </si>
  <si>
    <r>
      <rPr>
        <b/>
        <sz val="12"/>
        <rFont val="Calibri"/>
        <family val="2"/>
      </rPr>
      <t>Rhaid</t>
    </r>
    <r>
      <rPr>
        <sz val="11"/>
        <color theme="1"/>
        <rFont val="Calibri"/>
        <family val="2"/>
        <scheme val="minor"/>
      </rPr>
      <t xml:space="preserve"> i’r system feddu ar borth diogel, ar sail gwe, ar gyfer cyflwyno a rheoli syniadau rhaglenni gan gynhyrchwyr annibynnol.</t>
    </r>
  </si>
  <si>
    <t>R137</t>
  </si>
  <si>
    <r>
      <rPr>
        <b/>
        <sz val="12"/>
        <rFont val="Calibri"/>
        <family val="2"/>
      </rPr>
      <t>Rhaid</t>
    </r>
    <r>
      <rPr>
        <sz val="11"/>
        <color theme="1"/>
        <rFont val="Calibri"/>
        <family val="2"/>
        <scheme val="minor"/>
      </rPr>
      <t xml:space="preserve"> i’r system olrhain llif gwaith cyflwyniadau, penderfyniadau golygyddol, a chanlyniadau comisiynu. </t>
    </r>
  </si>
  <si>
    <t>R138</t>
  </si>
  <si>
    <r>
      <rPr>
        <b/>
        <sz val="12"/>
        <rFont val="Calibri"/>
        <family val="2"/>
      </rPr>
      <t>Rhaid</t>
    </r>
    <r>
      <rPr>
        <sz val="11"/>
        <color theme="1"/>
        <rFont val="Calibri"/>
        <family val="2"/>
        <scheme val="minor"/>
      </rPr>
      <t xml:space="preserve"> i’r system integreiddio a storio data o fewn y BMS craidd er mwyn trosglwyddo rhaglenni a gomisiynwyd i fodiwlau amserlennu, hawliau a chontractio. </t>
    </r>
  </si>
  <si>
    <t>R139</t>
  </si>
  <si>
    <r>
      <rPr>
        <b/>
        <sz val="12"/>
        <rFont val="Calibri"/>
        <family val="2"/>
      </rPr>
      <t>Rhaid</t>
    </r>
    <r>
      <rPr>
        <sz val="11"/>
        <color theme="1"/>
        <rFont val="Calibri"/>
        <family val="2"/>
        <scheme val="minor"/>
      </rPr>
      <t xml:space="preserve"> i’r datrysiad feddu ar ryngwyneb hafan greddfol, gan ganiatáu i ddefnyddwyr weld cyflwyniadau gweithredol a blaenorol a chreu syniadau newydd. </t>
    </r>
  </si>
  <si>
    <t>R140</t>
  </si>
  <si>
    <r>
      <rPr>
        <b/>
        <sz val="12"/>
        <rFont val="Calibri"/>
        <family val="2"/>
      </rPr>
      <t>Rhaid</t>
    </r>
    <r>
      <rPr>
        <sz val="11"/>
        <color theme="1"/>
        <rFont val="Calibri"/>
        <family val="2"/>
        <scheme val="minor"/>
      </rPr>
      <t xml:space="preserve"> i’r system gasglu data cyflwyno manwl drwy ffurflenni ar-lein strwythuredig, gan gynnwys metadata rhaglenni, manylion cynhyrchu, a disgrifiadau golygyddol. </t>
    </r>
  </si>
  <si>
    <t>R141</t>
  </si>
  <si>
    <r>
      <rPr>
        <b/>
        <sz val="12"/>
        <rFont val="Calibri"/>
        <family val="2"/>
      </rPr>
      <t>Rhaid</t>
    </r>
    <r>
      <rPr>
        <sz val="11"/>
        <color theme="1"/>
        <rFont val="Calibri"/>
        <family val="2"/>
        <scheme val="minor"/>
      </rPr>
      <t xml:space="preserve"> i’r system ddarparu llif gwaith i ddangos cynnydd pob syniad drwy’r camau adolygu. </t>
    </r>
  </si>
  <si>
    <t>R142</t>
  </si>
  <si>
    <r>
      <rPr>
        <b/>
        <sz val="12"/>
        <rFont val="Calibri"/>
        <family val="2"/>
      </rPr>
      <t>Rhaid</t>
    </r>
    <r>
      <rPr>
        <sz val="11"/>
        <color theme="1"/>
        <rFont val="Calibri"/>
        <family val="2"/>
        <scheme val="minor"/>
      </rPr>
      <t xml:space="preserve"> i’r system ddarparu golygfeydd ar gyfer defnyddwyr comisiynu, cynnwys, Materion Busnes a chwmnïau cynhyrchu trydydd parti, gan ganiatáu i dimau mewnol asesu, gwneud sylwadau ar, cymeradwyo neu wrthod cyflwyniadau. </t>
    </r>
  </si>
  <si>
    <t>R143</t>
  </si>
  <si>
    <r>
      <rPr>
        <b/>
        <sz val="12"/>
        <rFont val="Calibri"/>
        <family val="2"/>
      </rPr>
      <t>Rhaid</t>
    </r>
    <r>
      <rPr>
        <sz val="11"/>
        <color theme="1"/>
        <rFont val="Calibri"/>
        <family val="2"/>
        <scheme val="minor"/>
      </rPr>
      <t xml:space="preserve"> i’r system gynnal fframwaith archwilio a hysbysu diogel, gan sicrhau bod pob rhyngweithiad a phenderfyniad yn cael ei logio ac yn olrheiniadwy. </t>
    </r>
  </si>
  <si>
    <t>R144</t>
  </si>
  <si>
    <r>
      <rPr>
        <b/>
        <sz val="12"/>
        <rFont val="Calibri"/>
        <family val="2"/>
      </rPr>
      <t>Rhaid</t>
    </r>
    <r>
      <rPr>
        <sz val="11"/>
        <color theme="1"/>
        <rFont val="Calibri"/>
        <family val="2"/>
        <scheme val="minor"/>
      </rPr>
      <t xml:space="preserve"> i’r system, ar gyfer prosiectau a gymeradwywyd yn y disodliad CWMWL, ganiatáu i brosesau contractio a hawliau gael eu cychwyn â llaw yn y BMS. </t>
    </r>
  </si>
  <si>
    <t>R145</t>
  </si>
  <si>
    <t>Porth Gwaith Papur Wedi’i Gwblhau</t>
  </si>
  <si>
    <t>Porth Rhaglenni wedi’u Cwblhau</t>
  </si>
  <si>
    <r>
      <rPr>
        <b/>
        <sz val="12"/>
        <rFont val="Calibri"/>
        <family val="2"/>
      </rPr>
      <t>Rhaid</t>
    </r>
    <r>
      <rPr>
        <sz val="11"/>
        <color theme="1"/>
        <rFont val="Calibri"/>
        <family val="2"/>
        <scheme val="minor"/>
      </rPr>
      <t xml:space="preserve"> i’r system feddu ar borth diogel a hyblyg i gwmnïau cynhyrchu annibynnol uwchlwytho’n bell a rheoli’r dogfennau cynhyrchu gofynnol. </t>
    </r>
  </si>
  <si>
    <t>R146</t>
  </si>
  <si>
    <r>
      <rPr>
        <b/>
        <sz val="12"/>
        <rFont val="Calibri"/>
        <family val="2"/>
      </rPr>
      <t>Rhaid</t>
    </r>
    <r>
      <rPr>
        <sz val="11"/>
        <color theme="1"/>
        <rFont val="Calibri"/>
        <family val="2"/>
        <scheme val="minor"/>
      </rPr>
      <t xml:space="preserve"> i borth PAC ddarparu ffurflenni ar-lein ac olrhain dogfennau ar gyfer: taflenni ciw cerddoriaeth, gwybodaeth am ddeunydd trydydd parti, gwybodaeth cyfranwyr, crynodebau rhaglenni a data bilio, data amrywiaeth canfyddedig mewn cynhyrchu, dadansoddiadau cost a manylion undeb artistiaid, disgrifiadau cynnwys golygyddol a sensitif o ran cydymffurfiaeth, a gwybodaeth ar gyfer fersiynau nad ydynt yn llinol a llwyfannau ar-lein.</t>
    </r>
  </si>
  <si>
    <t>R147</t>
  </si>
  <si>
    <r>
      <rPr>
        <b/>
        <sz val="12"/>
        <rFont val="Calibri"/>
        <family val="2"/>
      </rPr>
      <t>Rhaid</t>
    </r>
    <r>
      <rPr>
        <sz val="11"/>
        <color theme="1"/>
        <rFont val="Calibri"/>
        <family val="2"/>
        <scheme val="minor"/>
      </rPr>
      <t xml:space="preserve"> i’r dogfennau gael eu storio a’u cyfeirio o fewn y BMS, gyda chysylltiadau at gofnodion rhaglenni cysylltiedig a chofnodion amserlen. </t>
    </r>
  </si>
  <si>
    <t>R148</t>
  </si>
  <si>
    <r>
      <rPr>
        <sz val="11"/>
        <color rgb="FF000000"/>
        <rFont val="Calibri"/>
        <scheme val="minor"/>
      </rPr>
      <t xml:space="preserve"> </t>
    </r>
    <r>
      <rPr>
        <b/>
        <sz val="11"/>
        <color rgb="FF000000"/>
        <rFont val="Calibri"/>
        <scheme val="minor"/>
      </rPr>
      <t>Rhaid</t>
    </r>
    <r>
      <rPr>
        <sz val="11"/>
        <color rgb="FF000000"/>
        <rFont val="Calibri"/>
        <scheme val="minor"/>
      </rPr>
      <t xml:space="preserve"> i’r system ddewis ffurfweddiadau ffurflen Rhaglen/Cyfres yn awtomatig yn seiliedig ar werthoedd rhyngwyneb cyn-drosglwyddo (pre-TX) yn y BMS, gyda’r hyblygrwydd i ymdrin â gwahanol fathau o gontractau a’r amrywiadau ffurflen cysylltiedig.</t>
    </r>
  </si>
  <si>
    <t>R149</t>
  </si>
  <si>
    <r>
      <rPr>
        <b/>
        <sz val="12"/>
        <rFont val="Calibri"/>
        <family val="2"/>
      </rPr>
      <t>Rhaid</t>
    </r>
    <r>
      <rPr>
        <sz val="11"/>
        <color theme="1"/>
        <rFont val="Calibri"/>
        <family val="2"/>
        <scheme val="minor"/>
      </rPr>
      <t xml:space="preserve"> i’r system ddarparu cefnogaeth ar gyfer mathau o gyfresi/rhaglenni a hyrwyddiadau.</t>
    </r>
  </si>
  <si>
    <t>R150</t>
  </si>
  <si>
    <r>
      <rPr>
        <b/>
        <sz val="12"/>
        <rFont val="Calibri"/>
        <family val="2"/>
      </rPr>
      <t>Rhaid</t>
    </r>
    <r>
      <rPr>
        <sz val="11"/>
        <color theme="1"/>
        <rFont val="Calibri"/>
        <family val="2"/>
        <scheme val="minor"/>
      </rPr>
      <t xml:space="preserve"> i’r system ddarparu ymarferoldeb olrhain a llif gwaith, gan ganiatáu i dimau Materion Busnes, cyllid a chynnwys adolygu, ymholi a chymeradwyo deunyddiau a gyflwynwyd.</t>
    </r>
  </si>
  <si>
    <t>R151</t>
  </si>
  <si>
    <r>
      <rPr>
        <b/>
        <sz val="12"/>
        <rFont val="Calibri"/>
        <family val="2"/>
      </rPr>
      <t>Rhaid</t>
    </r>
    <r>
      <rPr>
        <sz val="11"/>
        <color theme="1"/>
        <rFont val="Calibri"/>
        <family val="2"/>
        <scheme val="minor"/>
      </rPr>
      <t xml:space="preserve"> i’r system ddarparu olrhain cyflenwadau ychwanegol nad ydynt yn cael eu huwchlwytho’n uniongyrchol drwy PAC, megis contractau papur a deunyddiau ffrydiau byw, gan sicrhau y gellir monitro, cofnodi a gwirio holl gyflenwadau rhaglenni o fewn y llif gwaith ehangach.</t>
    </r>
  </si>
  <si>
    <t>R152</t>
  </si>
  <si>
    <r>
      <rPr>
        <b/>
        <sz val="12"/>
        <rFont val="Calibri"/>
        <family val="2"/>
      </rPr>
      <t>Dylai</t>
    </r>
    <r>
      <rPr>
        <sz val="11"/>
        <color theme="1"/>
        <rFont val="Calibri"/>
        <family val="2"/>
        <scheme val="minor"/>
      </rPr>
      <t>’r system ddarparu swyddogaethau rhaeadru a chopïo rhwng cyfresi a rhaglenni ar gyfer pob maes ffurflen perthnasol, gan sicrhau cymhwysiad cyson o ddata.</t>
    </r>
  </si>
  <si>
    <t>R153</t>
  </si>
  <si>
    <r>
      <rPr>
        <b/>
        <sz val="12"/>
        <rFont val="Calibri"/>
        <family val="2"/>
      </rPr>
      <t>Rhaid</t>
    </r>
    <r>
      <rPr>
        <sz val="11"/>
        <color theme="1"/>
        <rFont val="Calibri"/>
        <family val="2"/>
        <scheme val="minor"/>
      </rPr>
      <t xml:space="preserve"> i’r system ddarparu rhyngwyneb greddfol, hawdd ei ddefnyddio, gan ganiatáu i ddefnyddwyr lywio’n rhydd rhwng gwahanol lefelau o wybodaeth a dogfennau.</t>
    </r>
  </si>
  <si>
    <t>R154</t>
  </si>
  <si>
    <r>
      <rPr>
        <b/>
        <sz val="12"/>
        <rFont val="Calibri"/>
        <family val="2"/>
      </rPr>
      <t>Rhaid</t>
    </r>
    <r>
      <rPr>
        <sz val="11"/>
        <color theme="1"/>
        <rFont val="Calibri"/>
        <family val="2"/>
        <scheme val="minor"/>
      </rPr>
      <t xml:space="preserve"> i’r system ddarparu sesiynau lluosog ar yr un pryd i bob defnyddiwr, gan gefnogi cyflawni aml-dasgau a chydweithio effeithlon.</t>
    </r>
  </si>
  <si>
    <t>R155</t>
  </si>
  <si>
    <r>
      <rPr>
        <b/>
        <sz val="12"/>
        <rFont val="Calibri"/>
        <family val="2"/>
      </rPr>
      <t>Rhaid</t>
    </r>
    <r>
      <rPr>
        <sz val="11"/>
        <color theme="1"/>
        <rFont val="Calibri"/>
        <family val="2"/>
        <scheme val="minor"/>
      </rPr>
      <t xml:space="preserve"> i’r system feddu ar gronfa ddata gerddoriaeth integredig sy’n gallu awgrymu teitlau trac yn awtomatig wrth i ddefnyddwyr fewnbynnu data caneuon i daflenni ciw.</t>
    </r>
  </si>
  <si>
    <t>R156</t>
  </si>
  <si>
    <r>
      <rPr>
        <b/>
        <sz val="12"/>
        <rFont val="Calibri"/>
        <family val="2"/>
      </rPr>
      <t>Rhaid</t>
    </r>
    <r>
      <rPr>
        <sz val="11"/>
        <color theme="1"/>
        <rFont val="Calibri"/>
        <family val="2"/>
        <scheme val="minor"/>
      </rPr>
      <t xml:space="preserve"> i’r system ddarparu cronfa ddata artistiaid y gellir ei chwilio, gan alluogi defnyddwyr i ddod o hyd i gyfranwyr drwy eu dynodwr unigryw (UID) a’u cysylltu â metadata rhaglenni.</t>
    </r>
  </si>
  <si>
    <t>R157</t>
  </si>
  <si>
    <t>Breindaliadau Cyllid</t>
  </si>
  <si>
    <t>Cadw manylion personol Artistiaid</t>
  </si>
  <si>
    <r>
      <rPr>
        <b/>
        <sz val="12"/>
        <rFont val="Calibri"/>
        <family val="2"/>
      </rPr>
      <t>Rhaid</t>
    </r>
    <r>
      <rPr>
        <sz val="11"/>
        <color theme="1"/>
        <rFont val="Calibri"/>
        <family val="2"/>
        <scheme val="minor"/>
      </rPr>
      <t xml:space="preserve"> i’r system, at ddibenion breindaliadau neu daliadau ailadroddus, storio manylion personol artistiaid yn ddiogel megis rhif Yswiriant Gwladol, cyfeiriad, a manylion banc. Eglurwch y mesurau cyfrinachedd a rheoli mynediad a ddefnyddir. Rhaid cadw at reolau GDPR.</t>
    </r>
  </si>
  <si>
    <t>R158</t>
  </si>
  <si>
    <t>Taliadau Ailadroddus</t>
  </si>
  <si>
    <r>
      <rPr>
        <b/>
        <sz val="12"/>
        <rFont val="Calibri"/>
        <family val="2"/>
      </rPr>
      <t>Rhaid</t>
    </r>
    <r>
      <rPr>
        <sz val="11"/>
        <color theme="1"/>
        <rFont val="Calibri"/>
        <family val="2"/>
        <scheme val="minor"/>
      </rPr>
      <t xml:space="preserve"> i’r system greu tabl data o gyfraddau Undebau ac Artistiaid yn y BMS er mwyn gallu edrych i fyny cyfraddau tâl.</t>
    </r>
  </si>
  <si>
    <t>R159</t>
  </si>
  <si>
    <r>
      <rPr>
        <b/>
        <sz val="12"/>
        <rFont val="Calibri"/>
        <family val="2"/>
      </rPr>
      <t>Rhaid</t>
    </r>
    <r>
      <rPr>
        <sz val="11"/>
        <color theme="1"/>
        <rFont val="Calibri"/>
        <family val="2"/>
        <scheme val="minor"/>
      </rPr>
      <t xml:space="preserve"> i’r system gysoni logiau asrun o Morpheus ar gyfer hysbysebion Axiom a’r amserlen o’r BMS.</t>
    </r>
  </si>
  <si>
    <t>R160</t>
  </si>
  <si>
    <r>
      <rPr>
        <b/>
        <sz val="12"/>
        <rFont val="Calibri"/>
        <family val="2"/>
      </rPr>
      <t>Rhaid</t>
    </r>
    <r>
      <rPr>
        <sz val="11"/>
        <color theme="1"/>
        <rFont val="Calibri"/>
        <family val="2"/>
        <scheme val="minor"/>
      </rPr>
      <t xml:space="preserve"> i’r system allforio logiau asrun telesiopa (amserlen dros nos) i Sky drwy Excel/e-bost.</t>
    </r>
  </si>
  <si>
    <t>R161</t>
  </si>
  <si>
    <r>
      <rPr>
        <b/>
        <sz val="12"/>
        <rFont val="Calibri"/>
        <family val="2"/>
      </rPr>
      <t>Rhaid</t>
    </r>
    <r>
      <rPr>
        <sz val="11"/>
        <color theme="1"/>
        <rFont val="Calibri"/>
        <family val="2"/>
        <scheme val="minor"/>
      </rPr>
      <t xml:space="preserve"> i’r system greu adroddiadau dyddiol i allforio rhaglenni a hyrwyddiadau a ddarlledwyd y diwrnod blaenorol i BARB.</t>
    </r>
  </si>
  <si>
    <t>R162</t>
  </si>
  <si>
    <r>
      <rPr>
        <b/>
        <sz val="12"/>
        <rFont val="Calibri"/>
        <family val="2"/>
      </rPr>
      <t>Rhaid</t>
    </r>
    <r>
      <rPr>
        <sz val="11"/>
        <color theme="1"/>
        <rFont val="Calibri"/>
        <family val="2"/>
        <scheme val="minor"/>
      </rPr>
      <t xml:space="preserve"> i’r system greu adroddiadau dyddiol i allforio Rhaglenni a ddangoswyd a Hyrwyddiadau a ddangoswyd y diwrnod blaenorol i BARB.</t>
    </r>
  </si>
  <si>
    <t>R163</t>
  </si>
  <si>
    <r>
      <rPr>
        <b/>
        <sz val="12"/>
        <rFont val="Calibri"/>
        <family val="2"/>
      </rPr>
      <t>Rhaid</t>
    </r>
    <r>
      <rPr>
        <sz val="11"/>
        <color theme="1"/>
        <rFont val="Calibri"/>
        <family val="2"/>
        <scheme val="minor"/>
      </rPr>
      <t xml:space="preserve"> i’r system osod marciwr ym mhob amserlen ddyddiol pan fydd amserlenni hysbysebion a rhaglenni fel y’u darlledwyd wedi’u cymeradwyo.</t>
    </r>
  </si>
  <si>
    <t>R164</t>
  </si>
  <si>
    <r>
      <rPr>
        <b/>
        <sz val="12"/>
        <rFont val="Calibri"/>
        <family val="2"/>
      </rPr>
      <t>Rhaid</t>
    </r>
    <r>
      <rPr>
        <sz val="11"/>
        <color theme="1"/>
        <rFont val="Calibri"/>
        <family val="2"/>
        <scheme val="minor"/>
      </rPr>
      <t xml:space="preserve"> i’r system wirio bod amserlenni’r 7 diwrnod diwethaf wedi’u cymeradwyo. Eglurwch sut mae newidiadau hwyr neu anghysondebau yn cael eu dangos i ddefnyddwyr. </t>
    </r>
  </si>
  <si>
    <t>R165</t>
  </si>
  <si>
    <r>
      <rPr>
        <b/>
        <sz val="12"/>
        <rFont val="Calibri"/>
        <family val="2"/>
      </rPr>
      <t>Rhaid</t>
    </r>
    <r>
      <rPr>
        <sz val="11"/>
        <color theme="1"/>
        <rFont val="Calibri"/>
        <family val="2"/>
        <scheme val="minor"/>
      </rPr>
      <t xml:space="preserve"> i’r system wirio ail-ddarllediadau a ddangoswyd yn ystod y 7 diwrnod blaenorol, gan wirio data taliadau artistiaid gwreiddiol o PAC, a chwilio am gytundebau undeb, pryniannau llwyr a chydymffurfiaeth gontractiol.</t>
    </r>
  </si>
  <si>
    <t>R166</t>
  </si>
  <si>
    <r>
      <rPr>
        <b/>
        <sz val="12"/>
        <rFont val="Calibri"/>
        <family val="2"/>
      </rPr>
      <t>Rhaid</t>
    </r>
    <r>
      <rPr>
        <sz val="11"/>
        <color theme="1"/>
        <rFont val="Calibri"/>
        <family val="2"/>
        <scheme val="minor"/>
      </rPr>
      <t xml:space="preserve"> i’r system edrych ar y contract gwreiddiol ar gyfer rhaglen i wirio costau taliadau sylfaenol pan gafodd ei chomisiynu’n wreiddiol.</t>
    </r>
  </si>
  <si>
    <t>R167</t>
  </si>
  <si>
    <r>
      <rPr>
        <b/>
        <sz val="12"/>
        <rFont val="Calibri"/>
        <family val="2"/>
      </rPr>
      <t>Rhaid</t>
    </r>
    <r>
      <rPr>
        <sz val="11"/>
        <color theme="1"/>
        <rFont val="Calibri"/>
        <family val="2"/>
        <scheme val="minor"/>
      </rPr>
      <t xml:space="preserve"> i gynigwyr fewnforio a chynnal tablau data o’r system S4C BMS bresennol - mae’r tablau hyn, a elwir yn gyffredinol yn “Ready Reckoner”, yn dangos ar gyfer Breindaliadau a Thaliadau ailadroddus y cyfraddau yn y contract gwreiddiol ar gyfer holl aelodau’r Undeb mewn rhaglen; caiff y rhain eu diweddaru i werthoedd cyfredol drwy gyfrifiad a’u defnyddio yn y broses taliadau ailadrodd a ddisgrifir yma.</t>
    </r>
  </si>
  <si>
    <t>R168</t>
  </si>
  <si>
    <r>
      <rPr>
        <b/>
        <sz val="12"/>
        <rFont val="Calibri"/>
        <family val="2"/>
      </rPr>
      <t>Rhaid</t>
    </r>
    <r>
      <rPr>
        <sz val="11"/>
        <color theme="1"/>
        <rFont val="Calibri"/>
        <family val="2"/>
        <scheme val="minor"/>
      </rPr>
      <t xml:space="preserve"> i’r system wirio cyfraddau tâl o’r tablau data (Ready Reckoner) ar gyfer taliadau ailadroddus.</t>
    </r>
  </si>
  <si>
    <t>R169</t>
  </si>
  <si>
    <r>
      <rPr>
        <b/>
        <sz val="12"/>
        <rFont val="Calibri"/>
        <family val="2"/>
      </rPr>
      <t>Rhaid</t>
    </r>
    <r>
      <rPr>
        <sz val="11"/>
        <color theme="1"/>
        <rFont val="Calibri"/>
        <family val="2"/>
        <scheme val="minor"/>
      </rPr>
      <t xml:space="preserve"> i’r system gyfrifo’r cyfraddau tâl sy’n ddyledus i bob aelod undeb.</t>
    </r>
  </si>
  <si>
    <t>R170</t>
  </si>
  <si>
    <r>
      <rPr>
        <b/>
        <sz val="12"/>
        <rFont val="Calibri"/>
        <family val="2"/>
      </rPr>
      <t>Rhaid</t>
    </r>
    <r>
      <rPr>
        <sz val="11"/>
        <color theme="1"/>
        <rFont val="Calibri"/>
        <family val="2"/>
        <scheme val="minor"/>
      </rPr>
      <t xml:space="preserve"> i’r system gynhyrchu taliadau artistiaid lle bo’n ddyledus.</t>
    </r>
  </si>
  <si>
    <t>R171</t>
  </si>
  <si>
    <r>
      <rPr>
        <b/>
        <sz val="12"/>
        <rFont val="Calibri"/>
        <family val="2"/>
      </rPr>
      <t>Rhaid</t>
    </r>
    <r>
      <rPr>
        <sz val="11"/>
        <color theme="1"/>
        <rFont val="Calibri"/>
        <family val="2"/>
        <scheme val="minor"/>
      </rPr>
      <t xml:space="preserve"> i’r system gael awdurdodiad gan yr Adran Gyllid a storio’r gymeradwyaeth ynghyd â’r dyddiad ac enw’r cymeradwywr yn y BMS.</t>
    </r>
  </si>
  <si>
    <t>R172</t>
  </si>
  <si>
    <r>
      <rPr>
        <b/>
        <sz val="12"/>
        <rFont val="Calibri"/>
        <family val="2"/>
      </rPr>
      <t>Rhaid</t>
    </r>
    <r>
      <rPr>
        <sz val="11"/>
        <color theme="1"/>
        <rFont val="Calibri"/>
        <family val="2"/>
        <scheme val="minor"/>
      </rPr>
      <t xml:space="preserve"> i’r system ganiatáu rhestr wirio ddwbl o’r taliadau sy’n ddyledus a chadarnhad ohonynt.</t>
    </r>
  </si>
  <si>
    <t>R173</t>
  </si>
  <si>
    <r>
      <rPr>
        <b/>
        <sz val="12"/>
        <rFont val="Calibri"/>
        <family val="2"/>
      </rPr>
      <t>Rhaid</t>
    </r>
    <r>
      <rPr>
        <sz val="11"/>
        <color theme="1"/>
        <rFont val="Calibri"/>
        <family val="2"/>
        <scheme val="minor"/>
      </rPr>
      <t xml:space="preserve"> i’r system allforio rhestr i’r adran gyllid ar gyfer pob 7 diwrnod o’r amserlen.</t>
    </r>
  </si>
  <si>
    <t>R174</t>
  </si>
  <si>
    <r>
      <rPr>
        <b/>
        <sz val="12"/>
        <rFont val="Calibri"/>
        <family val="2"/>
      </rPr>
      <t>Rhaid</t>
    </r>
    <r>
      <rPr>
        <sz val="11"/>
        <color theme="1"/>
        <rFont val="Calibri"/>
        <family val="2"/>
        <scheme val="minor"/>
      </rPr>
      <t xml:space="preserve"> i’r system greu rhestr wedi’i marcio o’r taliadau a wnaed ac unrhyw rai sy’n weddill.</t>
    </r>
  </si>
  <si>
    <t>R175</t>
  </si>
  <si>
    <r>
      <rPr>
        <b/>
        <sz val="12"/>
        <rFont val="Calibri"/>
        <family val="2"/>
      </rPr>
      <t>Rhaid</t>
    </r>
    <r>
      <rPr>
        <sz val="11"/>
        <color theme="1"/>
        <rFont val="Calibri"/>
        <family val="2"/>
        <scheme val="minor"/>
      </rPr>
      <t xml:space="preserve"> i’r system ganiatáu i’r defnyddiwr gadarnhau bod taliadau sy’n ddyledus wedi’u datrys (gall hyn ofyn am ymyrraeth â llaw) – rhestr wirio</t>
    </r>
  </si>
  <si>
    <t>R176</t>
  </si>
  <si>
    <r>
      <rPr>
        <b/>
        <sz val="12"/>
        <rFont val="Calibri"/>
        <family val="2"/>
      </rPr>
      <t>Rhaid</t>
    </r>
    <r>
      <rPr>
        <sz val="11"/>
        <color theme="1"/>
        <rFont val="Calibri"/>
        <family val="2"/>
        <scheme val="minor"/>
      </rPr>
      <t xml:space="preserve"> i’r system gynhyrchu manylion taliadau fesul artist unigol a/neu asiantaethau.</t>
    </r>
  </si>
  <si>
    <t>R177</t>
  </si>
  <si>
    <r>
      <rPr>
        <b/>
        <sz val="12"/>
        <rFont val="Calibri"/>
        <family val="2"/>
      </rPr>
      <t>Dylai</t>
    </r>
    <r>
      <rPr>
        <sz val="11"/>
        <color theme="1"/>
        <rFont val="Calibri"/>
        <family val="2"/>
        <scheme val="minor"/>
      </rPr>
      <t>’r system anfon e-byst manylion taliadau at unigolion, asiantaethau ac ati.</t>
    </r>
  </si>
  <si>
    <t>R178</t>
  </si>
  <si>
    <t>mecanwaith ar gyfer cymeradwyo taliadau</t>
  </si>
  <si>
    <r>
      <rPr>
        <b/>
        <sz val="12"/>
        <rFont val="Calibri"/>
        <family val="2"/>
      </rPr>
      <t>Rhaid</t>
    </r>
    <r>
      <rPr>
        <sz val="11"/>
        <color theme="1"/>
        <rFont val="Calibri"/>
        <family val="2"/>
        <scheme val="minor"/>
      </rPr>
      <t xml:space="preserve"> i’r system, ar gyfer Breindaliadau neu Daliadau ailadroddus, gefnogi cymeradwyo taliadau a gynhyrchir a newid eu statws i “talwyd” ar ôl eu cwblhau. Eglurwch sut mae llif gwaith taliadau yn cael eu holrhain. </t>
    </r>
  </si>
  <si>
    <t>R179</t>
  </si>
  <si>
    <r>
      <rPr>
        <sz val="11"/>
        <color rgb="FF000000"/>
        <rFont val="Calibri"/>
        <scheme val="minor"/>
      </rPr>
      <t xml:space="preserve"> </t>
    </r>
    <r>
      <rPr>
        <b/>
        <sz val="11"/>
        <color rgb="FF000000"/>
        <rFont val="Calibri"/>
        <scheme val="minor"/>
      </rPr>
      <t>Rhaid</t>
    </r>
    <r>
      <rPr>
        <sz val="11"/>
        <color rgb="FF000000"/>
        <rFont val="Calibri"/>
        <scheme val="minor"/>
      </rPr>
      <t xml:space="preserve"> i’r system allforio manylion taliadau ar gyfer y 7 diwrnod diwethaf i system gyllid S4C (Business One), e.e. ffeil Excel/CSV.</t>
    </r>
  </si>
  <si>
    <t>R180</t>
  </si>
  <si>
    <t>Y gallu i argraffu manylion taliad ar gyfer artistiaid penodol</t>
  </si>
  <si>
    <r>
      <rPr>
        <b/>
        <sz val="12"/>
        <rFont val="Calibri"/>
        <family val="2"/>
      </rPr>
      <t>Rhaid</t>
    </r>
    <r>
      <rPr>
        <sz val="11"/>
        <color theme="1"/>
        <rFont val="Calibri"/>
        <family val="2"/>
        <scheme val="minor"/>
      </rPr>
      <t xml:space="preserve"> i’r system, ar gyfer Breindaliadau neu Daliadau ailadroddus, gofnodi manylion taliadau ar gyfer artistiaid a chyfranwyr. Eglurwch sut mae cyfrinachedd yn cael ei gadw. Gan gydymffurfio â rheoliadau GDPR.</t>
    </r>
  </si>
  <si>
    <t>Total Questions Score</t>
  </si>
  <si>
    <t>NFR01</t>
  </si>
  <si>
    <r>
      <rPr>
        <b/>
        <sz val="11"/>
        <color rgb="FF000000"/>
        <rFont val="Calibri"/>
        <family val="2"/>
        <scheme val="minor"/>
      </rPr>
      <t>Rhaid</t>
    </r>
    <r>
      <rPr>
        <sz val="11"/>
        <rFont val="Calibri"/>
        <family val="2"/>
      </rPr>
      <t xml:space="preserve"> i’r system gynnig testun “Cymorth” yn Gymraeg ac yn Saesneg.</t>
    </r>
  </si>
  <si>
    <t>NFR02</t>
  </si>
  <si>
    <r>
      <rPr>
        <b/>
        <sz val="11"/>
        <color rgb="FF000000"/>
        <rFont val="Calibri"/>
        <family val="2"/>
        <scheme val="minor"/>
      </rPr>
      <t>Rhaid</t>
    </r>
    <r>
      <rPr>
        <sz val="11"/>
        <rFont val="Calibri"/>
        <family val="2"/>
      </rPr>
      <t xml:space="preserve"> i’r system feddu ar ryngwyneb defnyddiwr graffigol (GUI) y gellir ei ffurfweddu i sicrhau hygyrchedd addas i ddefnyddwyr â nam ar eu golwg.</t>
    </r>
  </si>
  <si>
    <t>NFR03</t>
  </si>
  <si>
    <t>Mynediad</t>
  </si>
  <si>
    <r>
      <rPr>
        <b/>
        <sz val="11"/>
        <color rgb="FF000000"/>
        <rFont val="Calibri"/>
        <family val="2"/>
        <scheme val="minor"/>
      </rPr>
      <t>Rhaid</t>
    </r>
    <r>
      <rPr>
        <sz val="11"/>
        <rFont val="Calibri"/>
        <family val="2"/>
      </rPr>
      <t xml:space="preserve"> i’r system gyfyngu ar weld data ariannol (e.e. pris trwydded) i ddefnyddwyr sydd wedi’u hawdurdodi i weld y wybodaeth hon yn unig.</t>
    </r>
  </si>
  <si>
    <t>NFR04</t>
  </si>
  <si>
    <t>Cywirdeb</t>
  </si>
  <si>
    <r>
      <rPr>
        <b/>
        <sz val="11"/>
        <color rgb="FF000000"/>
        <rFont val="Calibri"/>
        <scheme val="minor"/>
      </rPr>
      <t>Dylai</t>
    </r>
    <r>
      <rPr>
        <sz val="11"/>
        <color rgb="FF000000"/>
        <rFont val="Calibri"/>
        <scheme val="minor"/>
      </rPr>
      <t>’r system feddu ar y gallu i weithredu meysydd data penodedig fel rhai gorfodol lle bo angen.</t>
    </r>
  </si>
  <si>
    <t>NFR05</t>
  </si>
  <si>
    <r>
      <rPr>
        <b/>
        <sz val="11"/>
        <color rgb="FF000000"/>
        <rFont val="Calibri"/>
        <scheme val="minor"/>
      </rPr>
      <t>Dylai</t>
    </r>
    <r>
      <rPr>
        <sz val="11"/>
        <color rgb="FF000000"/>
        <rFont val="Calibri"/>
        <scheme val="minor"/>
      </rPr>
      <t>’r system ddarparu gwirio sillafu yn Gymraeg ac yn Saesneg ar gyfer pob maes testun rhydd.</t>
    </r>
  </si>
  <si>
    <t>NFR06</t>
  </si>
  <si>
    <t>Archwilio</t>
  </si>
  <si>
    <r>
      <rPr>
        <b/>
        <sz val="11"/>
        <color rgb="FF000000"/>
        <rFont val="Calibri"/>
        <family val="2"/>
        <scheme val="minor"/>
      </rPr>
      <t>Rhaid</t>
    </r>
    <r>
      <rPr>
        <b/>
        <sz val="11"/>
        <rFont val="Calibri"/>
        <family val="2"/>
      </rPr>
      <t xml:space="preserve"> </t>
    </r>
    <r>
      <rPr>
        <sz val="11"/>
        <rFont val="Calibri"/>
        <family val="2"/>
      </rPr>
      <t>i’r system gynnal cofnod o bob trafodyn a gyflawnir a’r defnyddiwr a gyflawnodd bob trafodyn.</t>
    </r>
  </si>
  <si>
    <t>NFR07</t>
  </si>
  <si>
    <t>Argaeledd</t>
  </si>
  <si>
    <r>
      <rPr>
        <b/>
        <sz val="11"/>
        <color rgb="FF000000"/>
        <rFont val="Calibri"/>
        <family val="2"/>
        <scheme val="minor"/>
      </rPr>
      <t>Rhaid</t>
    </r>
    <r>
      <rPr>
        <sz val="11"/>
        <rFont val="Calibri"/>
        <family val="2"/>
      </rPr>
      <t xml:space="preserve"> i’r system fod ar gael heb darfu i bob defnyddiwr rhwng 08:00 a 20:00, o ddydd Llun i ddydd Gwener (GMT a BST).</t>
    </r>
  </si>
  <si>
    <t>NFR08</t>
  </si>
  <si>
    <t>Cydnawsedd</t>
  </si>
  <si>
    <r>
      <rPr>
        <b/>
        <sz val="11"/>
        <color rgb="FF000000"/>
        <rFont val="Calibri"/>
        <family val="2"/>
        <scheme val="minor"/>
      </rPr>
      <t>Rhaid</t>
    </r>
    <r>
      <rPr>
        <b/>
        <sz val="11"/>
        <rFont val="Calibri"/>
        <family val="2"/>
      </rPr>
      <t xml:space="preserve"> </t>
    </r>
    <r>
      <rPr>
        <sz val="11"/>
        <rFont val="Calibri"/>
        <family val="2"/>
      </rPr>
      <t>i’r system gynnal API agored er mwyn ystyried unrhyw ofynion integreiddio yn y dyfodol gyda systemau mewnol a systemau trydydd parti.</t>
    </r>
  </si>
  <si>
    <t>NFR09</t>
  </si>
  <si>
    <r>
      <rPr>
        <b/>
        <sz val="11"/>
        <color rgb="FF000000"/>
        <rFont val="Calibri"/>
        <family val="2"/>
        <scheme val="minor"/>
      </rPr>
      <t>Rhaid</t>
    </r>
    <r>
      <rPr>
        <sz val="11"/>
        <rFont val="Calibri"/>
        <family val="2"/>
      </rPr>
      <t xml:space="preserve"> i’r system allu, ond heb fod yn gyfyngedig i, integreiddio’r fformatau mewnforio canlynol:</t>
    </r>
    <r>
      <rPr>
        <sz val="11"/>
        <color theme="1"/>
        <rFont val="Calibri"/>
        <family val="2"/>
        <scheme val="minor"/>
      </rPr>
      <t xml:space="preserve">
 -  .S13  (ffeiliau sbot)
 - .LOG
 - .BXF
 - .XML
 - .JSON</t>
    </r>
  </si>
  <si>
    <t>NFR10</t>
  </si>
  <si>
    <r>
      <rPr>
        <b/>
        <sz val="11"/>
        <color rgb="FF000000"/>
        <rFont val="Calibri"/>
        <family val="2"/>
        <scheme val="minor"/>
      </rPr>
      <t>Rhaid</t>
    </r>
    <r>
      <rPr>
        <sz val="11"/>
        <rFont val="Calibri"/>
        <family val="2"/>
      </rPr>
      <t xml:space="preserve"> i’r system allu allforio ffeiliau Microsoft Word ac Excel o fersiwn 2007 ymlaen.</t>
    </r>
  </si>
  <si>
    <t>NFR11</t>
  </si>
  <si>
    <r>
      <rPr>
        <b/>
        <sz val="11"/>
        <color rgb="FF000000"/>
        <rFont val="Calibri"/>
        <family val="2"/>
        <scheme val="minor"/>
      </rPr>
      <t>Rhaid</t>
    </r>
    <r>
      <rPr>
        <sz val="11"/>
        <rFont val="Calibri"/>
        <family val="2"/>
      </rPr>
      <t xml:space="preserve"> i’r system allu, ond heb fod yn gyfyngedig i, drin y fformatau allforio canlynol ar gyfer Amserlenni, Cynnwys ac Adroddiadau:</t>
    </r>
    <r>
      <rPr>
        <sz val="11"/>
        <color theme="1"/>
        <rFont val="Calibri"/>
        <family val="2"/>
        <scheme val="minor"/>
      </rPr>
      <t xml:space="preserve">
 - BXF
 - XML
 - TextALL
 - .PBL
 - 1##
 - R##
 - TXT</t>
    </r>
  </si>
  <si>
    <t>NFR12</t>
  </si>
  <si>
    <r>
      <rPr>
        <b/>
        <sz val="11"/>
        <color rgb="FF000000"/>
        <rFont val="Calibri"/>
        <family val="2"/>
        <scheme val="minor"/>
      </rPr>
      <t>Rhaid</t>
    </r>
    <r>
      <rPr>
        <sz val="11"/>
        <rFont val="Calibri"/>
        <family val="2"/>
      </rPr>
      <t xml:space="preserve"> i’r system allu allforio pob amrywiad ffeil i leoliadau FTP a UNC.</t>
    </r>
  </si>
  <si>
    <t>NFR13</t>
  </si>
  <si>
    <t>Cydamseriad</t>
  </si>
  <si>
    <r>
      <rPr>
        <b/>
        <sz val="11"/>
        <color rgb="FF000000"/>
        <rFont val="Calibri"/>
        <family val="2"/>
        <scheme val="minor"/>
      </rPr>
      <t xml:space="preserve">Dylai’r </t>
    </r>
    <r>
      <rPr>
        <sz val="11"/>
        <color rgb="FF000000"/>
        <rFont val="Calibri"/>
        <family val="2"/>
        <scheme val="minor"/>
      </rPr>
      <t>system ganiatáu i hyd at 20 o ddefnyddwyr gael mynediad at yr un swyddogaeth ar yr un pryd.</t>
    </r>
  </si>
  <si>
    <t>NFR14</t>
  </si>
  <si>
    <r>
      <rPr>
        <b/>
        <sz val="11"/>
        <color rgb="FF000000"/>
        <rFont val="Calibri"/>
        <family val="2"/>
        <scheme val="minor"/>
      </rPr>
      <t>Rhaid</t>
    </r>
    <r>
      <rPr>
        <sz val="11"/>
        <rFont val="Calibri"/>
        <family val="2"/>
      </rPr>
      <t xml:space="preserve"> i’r system allu cynnal mynediad i hyd at 130 o ddefnyddwyr cydamserol yn ei gweithrediad cytunedig presennol.</t>
    </r>
  </si>
  <si>
    <t>NFR15</t>
  </si>
  <si>
    <t>Cadw Data</t>
  </si>
  <si>
    <r>
      <rPr>
        <b/>
        <sz val="11"/>
        <color rgb="FF000000"/>
        <rFont val="Calibri"/>
        <family val="2"/>
        <scheme val="minor"/>
      </rPr>
      <t>Dylai’r</t>
    </r>
    <r>
      <rPr>
        <sz val="11"/>
        <color rgb="FF000000"/>
        <rFont val="Calibri"/>
        <family val="2"/>
        <scheme val="minor"/>
      </rPr>
      <t xml:space="preserve"> system gadw pob cofnod cronfa ddata / dogfen system / log archwilio am gyfnod uchaf o 5 mlynedd.</t>
    </r>
  </si>
  <si>
    <t>NFR16</t>
  </si>
  <si>
    <t>Lleoleiddio</t>
  </si>
  <si>
    <r>
      <rPr>
        <b/>
        <sz val="11"/>
        <color rgb="FF000000"/>
        <rFont val="Calibri"/>
        <family val="2"/>
        <scheme val="minor"/>
      </rPr>
      <t>Rhaid</t>
    </r>
    <r>
      <rPr>
        <sz val="11"/>
        <rFont val="Calibri"/>
        <family val="2"/>
      </rPr>
      <t xml:space="preserve"> i’r system arddangos y fformat dyddiad fel DD/MM/BBBB.</t>
    </r>
  </si>
  <si>
    <t>NFR17</t>
  </si>
  <si>
    <t>Gweithredol</t>
  </si>
  <si>
    <r>
      <rPr>
        <b/>
        <sz val="11"/>
        <color rgb="FF000000"/>
        <rFont val="Calibri"/>
        <family val="2"/>
        <scheme val="minor"/>
      </rPr>
      <t>Rhaid</t>
    </r>
    <r>
      <rPr>
        <b/>
        <sz val="11"/>
        <rFont val="Calibri"/>
        <family val="2"/>
      </rPr>
      <t xml:space="preserve"> </t>
    </r>
    <r>
      <rPr>
        <sz val="11"/>
        <rFont val="Calibri"/>
        <family val="2"/>
      </rPr>
      <t>i’r system gymryd copi wrth gefn llawn o’r gronfa ddata yn ddyddiol o fewn y ffenestr y cytunwyd arni, y tybir ei bod am 04:00 BST.</t>
    </r>
  </si>
  <si>
    <t>NFR18</t>
  </si>
  <si>
    <r>
      <rPr>
        <b/>
        <sz val="11"/>
        <color rgb="FF000000"/>
        <rFont val="Calibri"/>
        <family val="2"/>
        <scheme val="minor"/>
      </rPr>
      <t xml:space="preserve">Dylai’r </t>
    </r>
    <r>
      <rPr>
        <sz val="11"/>
        <color rgb="FF000000"/>
        <rFont val="Calibri"/>
        <family val="2"/>
        <scheme val="minor"/>
      </rPr>
      <t xml:space="preserve">system gynnal copi wrth gefn gweithredol o’r amgylchedd cynhyrchu i’w ddefnyddio mewn sefyllfa adfer ar ôl DR </t>
    </r>
  </si>
  <si>
    <t>NFR19</t>
  </si>
  <si>
    <r>
      <rPr>
        <b/>
        <sz val="11"/>
        <color rgb="FF000000"/>
        <rFont val="Calibri"/>
        <family val="2"/>
        <scheme val="minor"/>
      </rPr>
      <t>Rhaid</t>
    </r>
    <r>
      <rPr>
        <b/>
        <sz val="11"/>
        <rFont val="Calibri"/>
        <family val="2"/>
      </rPr>
      <t xml:space="preserve"> </t>
    </r>
    <r>
      <rPr>
        <sz val="11"/>
        <rFont val="Calibri"/>
        <family val="2"/>
      </rPr>
      <t>i’r system annog y defnyddiwr i gadw unrhyw newidiadau os bydd y defnyddiwr yn canslo neu’n gadael swyddogaeth benodol.</t>
    </r>
  </si>
  <si>
    <t>NFR20</t>
  </si>
  <si>
    <t>Perfformiad</t>
  </si>
  <si>
    <r>
      <rPr>
        <b/>
        <sz val="11"/>
        <color rgb="FF000000"/>
        <rFont val="Calibri"/>
        <family val="2"/>
        <scheme val="minor"/>
      </rPr>
      <t>Dylai</t>
    </r>
    <r>
      <rPr>
        <sz val="11"/>
        <color rgb="FF000000"/>
        <rFont val="Calibri"/>
        <family val="2"/>
        <scheme val="minor"/>
      </rPr>
      <t xml:space="preserve"> amseroedd ymateb y system fod yn ddim mwy nag 1 eiliad fesul trafodyn.</t>
    </r>
  </si>
  <si>
    <t>NFR21</t>
  </si>
  <si>
    <r>
      <rPr>
        <b/>
        <sz val="11"/>
        <color rgb="FF000000"/>
        <rFont val="Calibri"/>
        <family val="2"/>
        <scheme val="minor"/>
      </rPr>
      <t>Rhaid</t>
    </r>
    <r>
      <rPr>
        <b/>
        <sz val="11"/>
        <rFont val="Calibri"/>
        <family val="2"/>
      </rPr>
      <t xml:space="preserve"> </t>
    </r>
    <r>
      <rPr>
        <sz val="11"/>
        <rFont val="Calibri"/>
        <family val="2"/>
      </rPr>
      <t>i’r system allu prosesu o leiaf 2GB o ddata mewnforio ac allforio y mis.</t>
    </r>
  </si>
  <si>
    <t>NFR22</t>
  </si>
  <si>
    <t>Dibynadwyedd</t>
  </si>
  <si>
    <r>
      <rPr>
        <b/>
        <sz val="11"/>
        <color rgb="FF000000"/>
        <rFont val="Calibri"/>
        <family val="2"/>
        <scheme val="minor"/>
      </rPr>
      <t>Rhaid</t>
    </r>
    <r>
      <rPr>
        <sz val="11"/>
        <rFont val="Calibri"/>
        <family val="2"/>
      </rPr>
      <t xml:space="preserve"> i’r system fod yn gwbl weithredol i ddefnyddwyr yn ystod oriau swyddfa arferol am 99.95% o’r amser bob dydd.</t>
    </r>
  </si>
  <si>
    <t>NFR23</t>
  </si>
  <si>
    <t>Graddadwyedd</t>
  </si>
  <si>
    <r>
      <rPr>
        <b/>
        <sz val="11"/>
        <color rgb="FF000000"/>
        <rFont val="Calibri"/>
        <family val="2"/>
        <scheme val="minor"/>
      </rPr>
      <t xml:space="preserve">Dylai </t>
    </r>
    <r>
      <rPr>
        <sz val="11"/>
        <color rgb="FF000000"/>
        <rFont val="Calibri"/>
        <family val="2"/>
        <scheme val="minor"/>
      </rPr>
      <t>cronfa ddata’r system fod yn ehangadwy i gefnogi o leiaf 15% o dwf mewn maint data y mis.</t>
    </r>
  </si>
  <si>
    <t>NFR24</t>
  </si>
  <si>
    <r>
      <rPr>
        <b/>
        <sz val="11"/>
        <color rgb="FF000000"/>
        <rFont val="Calibri"/>
        <family val="2"/>
        <scheme val="minor"/>
      </rPr>
      <t>Dylai’r</t>
    </r>
    <r>
      <rPr>
        <sz val="11"/>
        <color rgb="FF000000"/>
        <rFont val="Calibri"/>
        <family val="2"/>
        <scheme val="minor"/>
      </rPr>
      <t xml:space="preserve"> system fod yn ehangadwy i gefnogi trin 100% o dwf mewn oriau cynnwys newydd y flwyddyn.</t>
    </r>
  </si>
  <si>
    <t>Total NFRs Score</t>
  </si>
  <si>
    <t>Dept</t>
  </si>
  <si>
    <t>DeptWeight</t>
  </si>
  <si>
    <t>MaxPossibleWeightedScore</t>
  </si>
  <si>
    <t>Dept % value of Tech questionnaire</t>
  </si>
  <si>
    <t>Requirement Type  </t>
  </si>
  <si>
    <t>Response Classification  </t>
  </si>
  <si>
    <t>Score  </t>
  </si>
  <si>
    <t>SHALL  </t>
  </si>
  <si>
    <t>Fully compliant (available at contract commencement)  </t>
  </si>
  <si>
    <t>5  </t>
  </si>
  <si>
    <t>Roadmap delivery within 6 months after contract commencement  </t>
  </si>
  <si>
    <t>3  </t>
  </si>
  <si>
    <t>Roadmap delivery within 12 months after contract commencement  </t>
  </si>
  <si>
    <t>1  </t>
  </si>
  <si>
    <t>Non-compliant / not supported / no clear statement  </t>
  </si>
  <si>
    <t>-5  </t>
  </si>
  <si>
    <t>SHOULD  </t>
  </si>
  <si>
    <t>0  </t>
  </si>
  <si>
    <t>Within 6 months after contract commencement</t>
  </si>
  <si>
    <t>Within 12 months after contract commencement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</si>
</sst>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1"/>
      <color theme="1"/>
      <name val="Calibri"/>
      <family val="2"/>
      <scheme val="minor"/>
    </font>
    <font>
      <b/>
      <sz val="11"/>
      <name val="Calibri"/>
      <family val="2"/>
    </font>
    <font>
      <b/>
      <sz val="11"/>
      <color theme="1"/>
      <name val="Calibri"/>
      <family val="2"/>
      <scheme val="minor"/>
    </font>
    <font>
      <sz val="11"/>
      <color rgb="FF000000"/>
      <name val="Calibri"/>
      <family val="2"/>
      <scheme val="minor"/>
    </font>
    <font>
      <b/>
      <sz val="11"/>
      <color rgb="FF000000"/>
      <name val="Calibri"/>
      <family val="2"/>
      <scheme val="minor"/>
    </font>
    <font>
      <sz val="11"/>
      <color rgb="FF242424"/>
      <name val="Aptos Narrow"/>
      <family val="2"/>
    </font>
    <font>
      <sz val="11"/>
      <color rgb="FF000000"/>
      <name val="Calibri"/>
      <family val="2"/>
    </font>
    <font>
      <sz val="11"/>
      <color rgb="FFFF0000"/>
      <name val="Calibri"/>
      <family val="2"/>
      <scheme val="minor"/>
    </font>
    <font>
      <b/>
      <i/>
      <sz val="10"/>
      <color rgb="FF000000"/>
      <name val="Verdana"/>
      <family val="2"/>
    </font>
    <font>
      <b/>
      <sz val="11"/>
      <name val="Calibri"/>
      <family val="2"/>
      <scheme val="minor"/>
    </font>
    <font>
      <b/>
      <sz val="11"/>
      <color indexed="8"/>
      <name val="Calibri"/>
      <family val="2"/>
      <scheme val="minor"/>
    </font>
    <font>
      <sz val="10"/>
      <name val="Arial"/>
      <family val="2"/>
    </font>
    <font>
      <sz val="10"/>
      <color rgb="FF000000"/>
      <name val="Verdana"/>
      <family val="2"/>
    </font>
    <font>
      <sz val="10"/>
      <color rgb="FFFFFFFF"/>
      <name val="Verdana"/>
      <family val="2"/>
    </font>
    <font>
      <sz val="11"/>
      <name val="Calibri"/>
      <family val="2"/>
    </font>
    <font>
      <b/>
      <sz val="12"/>
      <name val="Calibri"/>
      <family val="2"/>
    </font>
    <font>
      <sz val="11"/>
      <color rgb="FF000000"/>
      <name val="Calibri"/>
      <scheme val="minor"/>
    </font>
    <font>
      <b/>
      <sz val="11"/>
      <color rgb="FF000000"/>
      <name val="Calibri"/>
      <scheme val="minor"/>
    </font>
    <font>
      <b/>
      <sz val="12"/>
      <color rgb="FF000000"/>
      <name val="Calibri"/>
    </font>
    <font>
      <sz val="11"/>
      <color rgb="FF000000"/>
      <name val="Calibri"/>
    </font>
  </fonts>
  <fills count="9">
    <fill>
      <patternFill patternType="none"/>
    </fill>
    <fill>
      <patternFill patternType="gray125"/>
    </fill>
    <fill>
      <patternFill patternType="solid">
        <fgColor theme="4" tint="0.5999938962981048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FF0000"/>
        <bgColor rgb="FF000000"/>
      </patternFill>
    </fill>
    <fill>
      <patternFill patternType="solid">
        <fgColor rgb="FFFFC000"/>
        <bgColor rgb="FF000000"/>
      </patternFill>
    </fill>
    <fill>
      <patternFill patternType="solid">
        <fgColor theme="0" tint="-0.249977111117893"/>
        <bgColor indexed="64"/>
      </patternFill>
    </fill>
    <fill>
      <patternFill patternType="solid">
        <fgColor theme="3"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auto="1"/>
      </right>
      <top style="thin">
        <color rgb="FF000000"/>
      </top>
      <bottom style="thick">
        <color auto="1"/>
      </bottom>
      <diagonal/>
    </border>
    <border>
      <left style="thin">
        <color auto="1"/>
      </left>
      <right style="thin">
        <color auto="1"/>
      </right>
      <top style="thin">
        <color rgb="FF000000"/>
      </top>
      <bottom style="thick">
        <color auto="1"/>
      </bottom>
      <diagonal/>
    </border>
    <border>
      <left style="thin">
        <color auto="1"/>
      </left>
      <right style="thin">
        <color rgb="FF000000"/>
      </right>
      <top style="thin">
        <color rgb="FF000000"/>
      </top>
      <bottom style="thick">
        <color auto="1"/>
      </bottom>
      <diagonal/>
    </border>
    <border>
      <left style="thin">
        <color rgb="FF000000"/>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rgb="FF000000"/>
      </right>
      <top style="thick">
        <color auto="1"/>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n">
        <color rgb="FF000000"/>
      </right>
      <top style="thin">
        <color auto="1"/>
      </top>
      <bottom style="thick">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s>
  <cellStyleXfs count="1">
    <xf numFmtId="0" fontId="0" fillId="0" borderId="0"/>
  </cellStyleXfs>
  <cellXfs count="77">
    <xf numFmtId="0" fontId="0" fillId="0" borderId="0" xfId="0"/>
    <xf numFmtId="0" fontId="3" fillId="0" borderId="0" xfId="0" applyFont="1"/>
    <xf numFmtId="0" fontId="0" fillId="0" borderId="0" xfId="0" applyAlignment="1">
      <alignment vertical="top"/>
    </xf>
    <xf numFmtId="0" fontId="0" fillId="0" borderId="0" xfId="0" applyAlignment="1">
      <alignment vertical="top" wrapText="1"/>
    </xf>
    <xf numFmtId="0" fontId="4" fillId="0" borderId="0" xfId="0" applyFont="1" applyAlignment="1">
      <alignment vertical="top" wrapText="1"/>
    </xf>
    <xf numFmtId="0" fontId="0" fillId="0" borderId="0" xfId="0" applyAlignment="1">
      <alignment horizontal="center" vertical="center"/>
    </xf>
    <xf numFmtId="0" fontId="5" fillId="0" borderId="0" xfId="0" applyFont="1" applyAlignment="1">
      <alignment horizontal="center" vertical="top" wrapText="1"/>
    </xf>
    <xf numFmtId="0" fontId="3" fillId="0" borderId="0" xfId="0" applyFont="1" applyAlignment="1">
      <alignment horizontal="center" vertical="top" wrapText="1"/>
    </xf>
    <xf numFmtId="0" fontId="0" fillId="3" borderId="0" xfId="0" applyFill="1" applyAlignment="1">
      <alignment vertical="top"/>
    </xf>
    <xf numFmtId="0" fontId="4" fillId="0" borderId="0" xfId="0" applyFont="1" applyAlignment="1">
      <alignment vertical="top"/>
    </xf>
    <xf numFmtId="0" fontId="3" fillId="0" borderId="0" xfId="0" applyFont="1" applyAlignment="1">
      <alignment horizontal="center" vertical="top"/>
    </xf>
    <xf numFmtId="0" fontId="0" fillId="0" borderId="0" xfId="0" applyAlignment="1">
      <alignment wrapText="1"/>
    </xf>
    <xf numFmtId="0" fontId="6" fillId="0" borderId="0" xfId="0" applyFont="1" applyAlignment="1">
      <alignment wrapText="1"/>
    </xf>
    <xf numFmtId="0" fontId="13" fillId="0" borderId="0" xfId="0" applyFont="1" applyAlignment="1">
      <alignment wrapText="1"/>
    </xf>
    <xf numFmtId="0" fontId="5" fillId="0" borderId="0" xfId="0" applyFont="1" applyAlignment="1">
      <alignment horizontal="center" wrapText="1"/>
    </xf>
    <xf numFmtId="0" fontId="2" fillId="2" borderId="1" xfId="0" applyFont="1" applyFill="1" applyBorder="1" applyAlignment="1">
      <alignment horizontal="center" wrapText="1"/>
    </xf>
    <xf numFmtId="0" fontId="4" fillId="0" borderId="0" xfId="0" applyFont="1" applyAlignment="1">
      <alignment wrapText="1"/>
    </xf>
    <xf numFmtId="0" fontId="7" fillId="0" borderId="0" xfId="0" applyFont="1" applyAlignment="1">
      <alignment wrapText="1"/>
    </xf>
    <xf numFmtId="0" fontId="13" fillId="0" borderId="0" xfId="0" applyFont="1" applyAlignment="1">
      <alignment horizontal="left" wrapText="1"/>
    </xf>
    <xf numFmtId="0" fontId="1" fillId="0" borderId="0" xfId="0" applyFont="1" applyAlignment="1">
      <alignment wrapText="1"/>
    </xf>
    <xf numFmtId="0" fontId="2" fillId="2" borderId="1" xfId="0" applyFont="1" applyFill="1" applyBorder="1" applyAlignment="1">
      <alignment horizontal="center"/>
    </xf>
    <xf numFmtId="0" fontId="1" fillId="0" borderId="0" xfId="0" applyFont="1"/>
    <xf numFmtId="0" fontId="2" fillId="2" borderId="1" xfId="0" applyFont="1" applyFill="1" applyBorder="1" applyAlignment="1">
      <alignment horizontal="center" vertical="center"/>
    </xf>
    <xf numFmtId="0" fontId="3" fillId="2" borderId="0" xfId="0" applyFont="1" applyFill="1" applyAlignment="1">
      <alignment horizontal="center" vertical="center"/>
    </xf>
    <xf numFmtId="0" fontId="0" fillId="7" borderId="0" xfId="0" applyFill="1" applyAlignment="1">
      <alignment horizontal="center" vertical="center"/>
    </xf>
    <xf numFmtId="0" fontId="3" fillId="4" borderId="0" xfId="0" applyFont="1" applyFill="1" applyAlignment="1">
      <alignment horizontal="center" vertical="center"/>
    </xf>
    <xf numFmtId="164" fontId="0" fillId="0" borderId="0" xfId="0" applyNumberFormat="1"/>
    <xf numFmtId="0" fontId="2" fillId="8" borderId="1" xfId="0" applyFont="1" applyFill="1" applyBorder="1" applyAlignment="1">
      <alignment horizontal="center" vertical="top"/>
    </xf>
    <xf numFmtId="0" fontId="3" fillId="8" borderId="0" xfId="0" applyFont="1" applyFill="1" applyAlignment="1">
      <alignment horizontal="center"/>
    </xf>
    <xf numFmtId="0" fontId="3" fillId="8" borderId="0" xfId="0" applyFont="1" applyFill="1"/>
    <xf numFmtId="0" fontId="14" fillId="8" borderId="2" xfId="0" applyFont="1" applyFill="1" applyBorder="1" applyAlignment="1">
      <alignment wrapText="1" readingOrder="1"/>
    </xf>
    <xf numFmtId="0" fontId="14" fillId="8" borderId="3" xfId="0" applyFont="1" applyFill="1" applyBorder="1" applyAlignment="1">
      <alignment wrapText="1" readingOrder="1"/>
    </xf>
    <xf numFmtId="0" fontId="14" fillId="8" borderId="4" xfId="0" applyFont="1" applyFill="1" applyBorder="1" applyAlignment="1">
      <alignment wrapText="1" readingOrder="1"/>
    </xf>
    <xf numFmtId="0" fontId="11" fillId="8" borderId="0" xfId="0" applyFont="1" applyFill="1" applyAlignment="1">
      <alignment vertical="top"/>
    </xf>
    <xf numFmtId="0" fontId="11" fillId="8" borderId="0" xfId="0" applyFont="1" applyFill="1" applyAlignment="1">
      <alignment vertical="top" wrapText="1"/>
    </xf>
    <xf numFmtId="0" fontId="11" fillId="8" borderId="0" xfId="0" applyFont="1" applyFill="1" applyAlignment="1">
      <alignment horizontal="center" vertical="top" wrapText="1"/>
    </xf>
    <xf numFmtId="0" fontId="10" fillId="8" borderId="1" xfId="0" applyFont="1" applyFill="1" applyBorder="1" applyAlignment="1">
      <alignment horizontal="center" vertical="top" wrapText="1"/>
    </xf>
    <xf numFmtId="0" fontId="10" fillId="8" borderId="1" xfId="0" applyFont="1" applyFill="1" applyBorder="1" applyAlignment="1">
      <alignment horizontal="center" vertical="top"/>
    </xf>
    <xf numFmtId="0" fontId="10" fillId="8" borderId="1" xfId="0" applyFont="1" applyFill="1" applyBorder="1" applyAlignment="1">
      <alignment horizontal="center" vertical="center"/>
    </xf>
    <xf numFmtId="0" fontId="3" fillId="8" borderId="0" xfId="0" applyFont="1" applyFill="1" applyAlignment="1">
      <alignment horizontal="center" vertical="center"/>
    </xf>
    <xf numFmtId="0" fontId="10" fillId="0" borderId="0" xfId="0" applyFont="1"/>
    <xf numFmtId="0" fontId="0" fillId="0" borderId="0" xfId="0" applyAlignment="1" applyProtection="1">
      <alignment vertical="top" wrapText="1"/>
      <protection locked="0"/>
    </xf>
    <xf numFmtId="0" fontId="0" fillId="0" borderId="0" xfId="0" applyAlignment="1" applyProtection="1">
      <alignment vertical="top"/>
      <protection locked="0"/>
    </xf>
    <xf numFmtId="0" fontId="2" fillId="4" borderId="1" xfId="0" applyFont="1" applyFill="1" applyBorder="1" applyAlignment="1">
      <alignment horizontal="center" vertical="top" wrapText="1"/>
    </xf>
    <xf numFmtId="0" fontId="2" fillId="4" borderId="1" xfId="0" applyFont="1" applyFill="1" applyBorder="1" applyAlignment="1">
      <alignment horizontal="center" vertical="top"/>
    </xf>
    <xf numFmtId="0" fontId="12" fillId="0" borderId="0" xfId="0" applyFont="1" applyAlignment="1">
      <alignment wrapText="1"/>
    </xf>
    <xf numFmtId="0" fontId="0" fillId="0" borderId="0" xfId="0" applyAlignment="1">
      <alignment horizontal="center"/>
    </xf>
    <xf numFmtId="0" fontId="2" fillId="2" borderId="1" xfId="0" applyFont="1" applyFill="1" applyBorder="1" applyAlignment="1">
      <alignment wrapText="1"/>
    </xf>
    <xf numFmtId="0" fontId="0" fillId="0" borderId="0" xfId="0" applyAlignment="1" applyProtection="1">
      <alignment horizontal="left" wrapText="1"/>
      <protection locked="0"/>
    </xf>
    <xf numFmtId="0" fontId="0" fillId="0" borderId="0" xfId="0" applyAlignment="1" applyProtection="1">
      <alignment horizontal="left"/>
      <protection locked="0"/>
    </xf>
    <xf numFmtId="0" fontId="7" fillId="0" borderId="0" xfId="0" applyFont="1" applyAlignment="1" applyProtection="1">
      <alignment horizontal="left"/>
      <protection locked="0"/>
    </xf>
    <xf numFmtId="0" fontId="7" fillId="0" borderId="0" xfId="0" applyFont="1"/>
    <xf numFmtId="0" fontId="7" fillId="0" borderId="0" xfId="0" applyFont="1" applyProtection="1">
      <protection locked="0"/>
    </xf>
    <xf numFmtId="0" fontId="13" fillId="0" borderId="5" xfId="0" applyFont="1" applyBorder="1" applyAlignment="1">
      <alignment wrapText="1" readingOrder="1"/>
    </xf>
    <xf numFmtId="0" fontId="13" fillId="0" borderId="6" xfId="0" applyFont="1" applyBorder="1" applyAlignment="1">
      <alignment wrapText="1" readingOrder="1"/>
    </xf>
    <xf numFmtId="0" fontId="13" fillId="0" borderId="7" xfId="0" applyFont="1" applyBorder="1" applyAlignment="1">
      <alignment wrapText="1" readingOrder="1"/>
    </xf>
    <xf numFmtId="0" fontId="13" fillId="0" borderId="8" xfId="0" applyFont="1" applyBorder="1" applyAlignment="1">
      <alignment wrapText="1" readingOrder="1"/>
    </xf>
    <xf numFmtId="0" fontId="13" fillId="0" borderId="1" xfId="0" applyFont="1" applyBorder="1" applyAlignment="1">
      <alignment wrapText="1" readingOrder="1"/>
    </xf>
    <xf numFmtId="0" fontId="13" fillId="0" borderId="9" xfId="0" applyFont="1" applyBorder="1" applyAlignment="1">
      <alignment wrapText="1" readingOrder="1"/>
    </xf>
    <xf numFmtId="0" fontId="13" fillId="0" borderId="10" xfId="0" applyFont="1" applyBorder="1" applyAlignment="1">
      <alignment wrapText="1" readingOrder="1"/>
    </xf>
    <xf numFmtId="0" fontId="13" fillId="0" borderId="11" xfId="0" applyFont="1" applyBorder="1" applyAlignment="1">
      <alignment wrapText="1" readingOrder="1"/>
    </xf>
    <xf numFmtId="0" fontId="13" fillId="0" borderId="12" xfId="0" quotePrefix="1" applyFont="1" applyBorder="1" applyAlignment="1">
      <alignment wrapText="1" readingOrder="1"/>
    </xf>
    <xf numFmtId="0" fontId="13" fillId="0" borderId="12" xfId="0" applyFont="1" applyBorder="1" applyAlignment="1">
      <alignment wrapText="1" readingOrder="1"/>
    </xf>
    <xf numFmtId="0" fontId="13" fillId="0" borderId="13" xfId="0" applyFont="1" applyBorder="1" applyAlignment="1">
      <alignment wrapText="1" readingOrder="1"/>
    </xf>
    <xf numFmtId="0" fontId="13" fillId="0" borderId="14" xfId="0" applyFont="1" applyBorder="1" applyAlignment="1">
      <alignment wrapText="1" readingOrder="1"/>
    </xf>
    <xf numFmtId="0" fontId="13" fillId="0" borderId="15" xfId="0" applyFont="1" applyBorder="1" applyAlignment="1">
      <alignment wrapText="1" readingOrder="1"/>
    </xf>
    <xf numFmtId="0" fontId="3" fillId="0" borderId="0" xfId="0" applyFont="1" applyAlignment="1">
      <alignment wrapText="1"/>
    </xf>
    <xf numFmtId="0" fontId="9" fillId="0" borderId="0" xfId="0" applyFont="1" applyAlignment="1">
      <alignment wrapText="1"/>
    </xf>
    <xf numFmtId="0" fontId="4" fillId="5" borderId="0" xfId="0" applyFont="1" applyFill="1" applyAlignment="1">
      <alignment wrapText="1"/>
    </xf>
    <xf numFmtId="0" fontId="4" fillId="6" borderId="0" xfId="0" applyFont="1" applyFill="1" applyAlignment="1">
      <alignment wrapText="1"/>
    </xf>
    <xf numFmtId="0" fontId="5" fillId="0" borderId="0" xfId="0" applyFont="1" applyAlignment="1">
      <alignment wrapText="1"/>
    </xf>
    <xf numFmtId="0" fontId="0" fillId="0" borderId="0" xfId="0" quotePrefix="1" applyAlignment="1">
      <alignment wrapText="1"/>
    </xf>
    <xf numFmtId="0" fontId="4" fillId="0" borderId="0" xfId="0" quotePrefix="1" applyFont="1" applyAlignment="1">
      <alignment wrapText="1"/>
    </xf>
    <xf numFmtId="0" fontId="8" fillId="0" borderId="0" xfId="0" applyFont="1" applyAlignment="1">
      <alignment wrapText="1"/>
    </xf>
    <xf numFmtId="0" fontId="17" fillId="0" borderId="0" xfId="0" applyFont="1" applyAlignment="1">
      <alignment wrapText="1"/>
    </xf>
    <xf numFmtId="0" fontId="20" fillId="0" borderId="0" xfId="0" applyFont="1" applyAlignment="1">
      <alignment wrapText="1"/>
    </xf>
    <xf numFmtId="0" fontId="17" fillId="0" borderId="0" xfId="0" applyFont="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1"/>
  <sheetViews>
    <sheetView zoomScale="120" zoomScaleNormal="120" workbookViewId="0">
      <selection activeCell="H34" sqref="H34"/>
    </sheetView>
  </sheetViews>
  <sheetFormatPr defaultColWidth="8.85546875" defaultRowHeight="15" x14ac:dyDescent="0.25"/>
  <cols>
    <col min="1" max="1" width="91.28515625" style="11" customWidth="1"/>
  </cols>
  <sheetData>
    <row r="1" spans="1:1" x14ac:dyDescent="0.25">
      <c r="A1" s="66" t="s">
        <v>0</v>
      </c>
    </row>
    <row r="3" spans="1:1" x14ac:dyDescent="0.25">
      <c r="A3" s="3"/>
    </row>
    <row r="4" spans="1:1" ht="30" x14ac:dyDescent="0.25">
      <c r="A4" s="11" t="s">
        <v>1</v>
      </c>
    </row>
    <row r="6" spans="1:1" x14ac:dyDescent="0.25">
      <c r="A6" s="67" t="s">
        <v>2</v>
      </c>
    </row>
    <row r="7" spans="1:1" x14ac:dyDescent="0.25">
      <c r="A7" s="68" t="s">
        <v>3</v>
      </c>
    </row>
    <row r="8" spans="1:1" x14ac:dyDescent="0.25">
      <c r="A8" s="69" t="s">
        <v>4</v>
      </c>
    </row>
    <row r="9" spans="1:1" x14ac:dyDescent="0.25">
      <c r="A9" s="16"/>
    </row>
    <row r="10" spans="1:1" ht="30" x14ac:dyDescent="0.25">
      <c r="A10" s="70" t="s">
        <v>5</v>
      </c>
    </row>
    <row r="13" spans="1:1" x14ac:dyDescent="0.25">
      <c r="A13" s="16" t="s">
        <v>6</v>
      </c>
    </row>
    <row r="14" spans="1:1" x14ac:dyDescent="0.25">
      <c r="A14" s="16"/>
    </row>
    <row r="15" spans="1:1" x14ac:dyDescent="0.25">
      <c r="A15" s="70" t="s">
        <v>7</v>
      </c>
    </row>
    <row r="16" spans="1:1" x14ac:dyDescent="0.25">
      <c r="A16" s="16"/>
    </row>
    <row r="17" spans="1:1" x14ac:dyDescent="0.25">
      <c r="A17" s="70" t="s">
        <v>8</v>
      </c>
    </row>
    <row r="18" spans="1:1" x14ac:dyDescent="0.25">
      <c r="A18" s="16"/>
    </row>
    <row r="19" spans="1:1" x14ac:dyDescent="0.25">
      <c r="A19" s="70"/>
    </row>
    <row r="20" spans="1:1" x14ac:dyDescent="0.25">
      <c r="A20" s="16"/>
    </row>
    <row r="21" spans="1:1" x14ac:dyDescent="0.25">
      <c r="A21" s="16"/>
    </row>
    <row r="22" spans="1:1" x14ac:dyDescent="0.25">
      <c r="A22" s="70" t="s">
        <v>9</v>
      </c>
    </row>
    <row r="23" spans="1:1" x14ac:dyDescent="0.25">
      <c r="A23" s="16" t="s">
        <v>10</v>
      </c>
    </row>
    <row r="24" spans="1:1" x14ac:dyDescent="0.25">
      <c r="A24" s="16" t="s">
        <v>11</v>
      </c>
    </row>
    <row r="25" spans="1:1" x14ac:dyDescent="0.25">
      <c r="A25" s="16" t="s">
        <v>12</v>
      </c>
    </row>
    <row r="26" spans="1:1" x14ac:dyDescent="0.25">
      <c r="A26" s="70"/>
    </row>
    <row r="27" spans="1:1" x14ac:dyDescent="0.25">
      <c r="A27" s="16"/>
    </row>
    <row r="28" spans="1:1" x14ac:dyDescent="0.25">
      <c r="A28" s="70" t="s">
        <v>13</v>
      </c>
    </row>
    <row r="29" spans="1:1" ht="30" x14ac:dyDescent="0.25">
      <c r="A29" s="16" t="s">
        <v>14</v>
      </c>
    </row>
    <row r="30" spans="1:1" x14ac:dyDescent="0.25">
      <c r="A30" s="16" t="s">
        <v>15</v>
      </c>
    </row>
    <row r="31" spans="1:1" x14ac:dyDescent="0.25">
      <c r="A31" s="71" t="s">
        <v>16</v>
      </c>
    </row>
    <row r="32" spans="1:1" x14ac:dyDescent="0.25">
      <c r="A32" s="72" t="s">
        <v>17</v>
      </c>
    </row>
    <row r="41" spans="1:1" x14ac:dyDescent="0.25">
      <c r="A41" s="73"/>
    </row>
  </sheetData>
  <sheetProtection algorithmName="SHA-512" hashValue="AzHumnTpZM7WBSW9flC1bld16cc/noglhgZuJ0wEUy99LSOmgn/qOmSd9TeclJXhXN8KTvla7ozqZUUzhjH24Q==" saltValue="aLMU84XztsE4u7ATIeDQDA==" spinCount="100000" sheet="1" selectLockedCells="1" selectUnlockedCells="1"/>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L187"/>
  <sheetViews>
    <sheetView zoomScale="75" zoomScaleNormal="107" workbookViewId="0">
      <pane xSplit="1" ySplit="1" topLeftCell="F176" activePane="bottomRight" state="frozenSplit"/>
      <selection pane="topRight" activeCell="A36" sqref="A36"/>
      <selection pane="bottomLeft" activeCell="A36" sqref="A36"/>
      <selection pane="bottomRight" activeCell="H34" sqref="H34"/>
    </sheetView>
  </sheetViews>
  <sheetFormatPr defaultColWidth="8.85546875" defaultRowHeight="15" x14ac:dyDescent="0.25"/>
  <cols>
    <col min="1" max="1" width="8.7109375" customWidth="1"/>
    <col min="2" max="2" width="25.140625" bestFit="1" customWidth="1"/>
    <col min="3" max="3" width="42.28515625" bestFit="1" customWidth="1"/>
    <col min="4" max="4" width="83" style="11" customWidth="1"/>
    <col min="5" max="5" width="13.85546875" customWidth="1"/>
    <col min="6" max="6" width="47.85546875" style="3" customWidth="1"/>
    <col min="7" max="7" width="17.42578125" style="2" customWidth="1"/>
    <col min="8" max="8" width="45" style="2" customWidth="1"/>
    <col min="9" max="9" width="18.85546875" style="5" customWidth="1"/>
    <col min="10" max="10" width="21.42578125" style="5" customWidth="1"/>
    <col min="11" max="11" width="17.42578125" style="5" customWidth="1"/>
    <col min="12" max="12" width="23.140625" style="5" bestFit="1" customWidth="1"/>
  </cols>
  <sheetData>
    <row r="1" spans="1:12" x14ac:dyDescent="0.25">
      <c r="A1" s="47" t="s">
        <v>18</v>
      </c>
      <c r="B1" s="20" t="s">
        <v>19</v>
      </c>
      <c r="C1" s="15" t="s">
        <v>20</v>
      </c>
      <c r="D1" s="15" t="s">
        <v>21</v>
      </c>
      <c r="E1" s="15" t="s">
        <v>22</v>
      </c>
      <c r="F1" s="43" t="s">
        <v>23</v>
      </c>
      <c r="G1" s="44" t="s">
        <v>24</v>
      </c>
      <c r="H1" s="44" t="s">
        <v>25</v>
      </c>
      <c r="I1" s="25" t="s">
        <v>26</v>
      </c>
      <c r="J1" s="22" t="s">
        <v>27</v>
      </c>
      <c r="K1" s="23" t="s">
        <v>28</v>
      </c>
      <c r="L1" s="23" t="s">
        <v>29</v>
      </c>
    </row>
    <row r="2" spans="1:12" ht="49.5" customHeight="1" x14ac:dyDescent="0.25">
      <c r="A2" s="46" t="s">
        <v>30</v>
      </c>
      <c r="B2" t="s">
        <v>31</v>
      </c>
      <c r="C2" s="11" t="s">
        <v>32</v>
      </c>
      <c r="D2" s="16" t="s">
        <v>33</v>
      </c>
      <c r="E2" s="14" t="str">
        <f>IF(ISNUMBER(SEARCH("Rhaid",UPPER($D2))),"Rhaid",IF(ISNUMBER(SEARCH("Dylai",UPPER($D2))),"Dylai",IF(ISNUMBER(SEARCH("MAY",UPPER($D2))),"MAY","")))</f>
        <v>Rhaid</v>
      </c>
      <c r="F2" s="48"/>
      <c r="G2" s="49"/>
      <c r="H2" s="50"/>
      <c r="I2" s="5">
        <f>IFERROR(IF($G2="Compliant",IF($E2="Rhaid",5,IF($E2="Dylai",3,IF($E2="MAY",1,0))),IF($G2="Roadmap",IF($H2="Within 6 months after contract commencement",IF($E2="Rhaid",3,0),IF($H2="Within 12 months after contract commencement",IF($E2="Rhaid",1,IF($E2="Dylai",1,0)),0)),IF($G2="Non-compliant",IF($E2="Rhaid",-5,0),0))),"")</f>
        <v>0</v>
      </c>
      <c r="J2" s="5">
        <f>IFERROR(VLOOKUP($B2,Weightings!$A$2:$B$18,2,FALSE),"")</f>
        <v>6</v>
      </c>
      <c r="K2" s="5">
        <f t="shared" ref="K2:K33" si="0">IFERROR($J2*$I2,"")</f>
        <v>0</v>
      </c>
      <c r="L2" s="5">
        <f>IFERROR($J2*IF($E2="Rhaid",5,IF($E2="Dylai",3,IF($E2="MAY",1,0))),"")</f>
        <v>30</v>
      </c>
    </row>
    <row r="3" spans="1:12" ht="65.25" customHeight="1" x14ac:dyDescent="0.25">
      <c r="A3" s="46" t="s">
        <v>34</v>
      </c>
      <c r="B3" t="s">
        <v>31</v>
      </c>
      <c r="C3" s="11" t="s">
        <v>35</v>
      </c>
      <c r="D3" s="11" t="s">
        <v>36</v>
      </c>
      <c r="E3" s="14" t="str">
        <f t="shared" ref="E3:E66" si="1">IF(ISNUMBER(SEARCH("Rhaid",UPPER($D3))),"Rhaid",IF(ISNUMBER(SEARCH("Dylai",UPPER($D3))),"Dylai",IF(ISNUMBER(SEARCH("MAY",UPPER($D3))),"MAY","")))</f>
        <v>Rhaid</v>
      </c>
      <c r="F3" s="48"/>
      <c r="G3" s="49"/>
      <c r="H3" s="50"/>
      <c r="I3" s="5">
        <f t="shared" ref="I3:I66" si="2">IFERROR(IF($G3="Compliant",IF($E3="Rhaid",5,IF($E3="Dylai",3,IF($E3="MAY",1,0))),IF($G3="Roadmap",IF($H3="Within 6 months after contract commencement",IF($E3="Rhaid",3,0),IF($H3="Within 12 months after contract commencement",IF($E3="Rhaid",1,IF($E3="Dylai",1,0)),0)),IF($G3="Non-compliant",IF($E3="Rhaid",-5,0),0))),"")</f>
        <v>0</v>
      </c>
      <c r="J3" s="5">
        <f>IFERROR(VLOOKUP($B3,Weightings!$A$2:$B$18,2,FALSE),"")</f>
        <v>6</v>
      </c>
      <c r="K3" s="5">
        <f t="shared" si="0"/>
        <v>0</v>
      </c>
      <c r="L3" s="5">
        <f t="shared" ref="L3:L66" si="3">IFERROR($J3*IF($E3="Rhaid",5,IF($E3="Dylai",3,IF($E3="MAY",1,0))),"")</f>
        <v>30</v>
      </c>
    </row>
    <row r="4" spans="1:12" ht="52.5" customHeight="1" x14ac:dyDescent="0.25">
      <c r="A4" s="46" t="s">
        <v>37</v>
      </c>
      <c r="B4" t="s">
        <v>31</v>
      </c>
      <c r="C4" s="11" t="s">
        <v>38</v>
      </c>
      <c r="D4" s="16" t="s">
        <v>39</v>
      </c>
      <c r="E4" s="14" t="str">
        <f t="shared" si="1"/>
        <v>Rhaid</v>
      </c>
      <c r="F4" s="48"/>
      <c r="G4" s="49"/>
      <c r="H4" s="50"/>
      <c r="I4" s="5">
        <f t="shared" si="2"/>
        <v>0</v>
      </c>
      <c r="J4" s="5">
        <f>IFERROR(VLOOKUP($B4,Weightings!$A$2:$B$18,2,FALSE),"")</f>
        <v>6</v>
      </c>
      <c r="K4" s="5">
        <f t="shared" si="0"/>
        <v>0</v>
      </c>
      <c r="L4" s="5">
        <f t="shared" si="3"/>
        <v>30</v>
      </c>
    </row>
    <row r="5" spans="1:12" ht="45.75" x14ac:dyDescent="0.25">
      <c r="A5" s="46" t="s">
        <v>40</v>
      </c>
      <c r="B5" t="s">
        <v>31</v>
      </c>
      <c r="C5" s="11" t="s">
        <v>41</v>
      </c>
      <c r="D5" s="17" t="s">
        <v>42</v>
      </c>
      <c r="E5" s="14" t="str">
        <f t="shared" si="1"/>
        <v>Rhaid</v>
      </c>
      <c r="F5" s="48"/>
      <c r="G5" s="49"/>
      <c r="H5" s="50"/>
      <c r="I5" s="5">
        <f t="shared" si="2"/>
        <v>0</v>
      </c>
      <c r="J5" s="5">
        <f>IFERROR(VLOOKUP($B5,Weightings!$A$2:$B$18,2,FALSE),"")</f>
        <v>6</v>
      </c>
      <c r="K5" s="5">
        <f t="shared" si="0"/>
        <v>0</v>
      </c>
      <c r="L5" s="5">
        <f t="shared" si="3"/>
        <v>30</v>
      </c>
    </row>
    <row r="6" spans="1:12" ht="51" customHeight="1" x14ac:dyDescent="0.25">
      <c r="A6" s="46" t="s">
        <v>43</v>
      </c>
      <c r="B6" t="s">
        <v>31</v>
      </c>
      <c r="C6" s="11" t="s">
        <v>44</v>
      </c>
      <c r="D6" s="16" t="s">
        <v>45</v>
      </c>
      <c r="E6" s="14" t="str">
        <f t="shared" si="1"/>
        <v>Rhaid</v>
      </c>
      <c r="F6" s="48"/>
      <c r="G6" s="49"/>
      <c r="H6" s="50"/>
      <c r="I6" s="5">
        <f t="shared" si="2"/>
        <v>0</v>
      </c>
      <c r="J6" s="5">
        <f>IFERROR(VLOOKUP($B6,Weightings!$A$2:$B$18,2,FALSE),"")</f>
        <v>6</v>
      </c>
      <c r="K6" s="5">
        <f t="shared" si="0"/>
        <v>0</v>
      </c>
      <c r="L6" s="5">
        <f t="shared" si="3"/>
        <v>30</v>
      </c>
    </row>
    <row r="7" spans="1:12" ht="45.75" x14ac:dyDescent="0.25">
      <c r="A7" s="46" t="s">
        <v>46</v>
      </c>
      <c r="B7" t="s">
        <v>31</v>
      </c>
      <c r="C7" s="11" t="s">
        <v>47</v>
      </c>
      <c r="D7" s="16" t="s">
        <v>48</v>
      </c>
      <c r="E7" s="14" t="str">
        <f t="shared" si="1"/>
        <v>Rhaid</v>
      </c>
      <c r="F7" s="48"/>
      <c r="G7" s="49"/>
      <c r="H7" s="50"/>
      <c r="I7" s="5">
        <f t="shared" si="2"/>
        <v>0</v>
      </c>
      <c r="J7" s="5">
        <f>IFERROR(VLOOKUP($B7,Weightings!$A$2:$B$18,2,FALSE),"")</f>
        <v>6</v>
      </c>
      <c r="K7" s="5">
        <f t="shared" si="0"/>
        <v>0</v>
      </c>
      <c r="L7" s="5">
        <f t="shared" si="3"/>
        <v>30</v>
      </c>
    </row>
    <row r="8" spans="1:12" ht="45.75" x14ac:dyDescent="0.25">
      <c r="A8" s="46" t="s">
        <v>49</v>
      </c>
      <c r="B8" t="s">
        <v>50</v>
      </c>
      <c r="C8" s="11" t="s">
        <v>51</v>
      </c>
      <c r="D8" s="16" t="s">
        <v>52</v>
      </c>
      <c r="E8" s="14" t="str">
        <f t="shared" si="1"/>
        <v>Rhaid</v>
      </c>
      <c r="F8" s="48"/>
      <c r="G8" s="49"/>
      <c r="H8" s="50"/>
      <c r="I8" s="5">
        <f t="shared" si="2"/>
        <v>0</v>
      </c>
      <c r="J8" s="5">
        <f>IFERROR(VLOOKUP($B8,Weightings!$A$2:$B$18,2,FALSE),"")</f>
        <v>2</v>
      </c>
      <c r="K8" s="5">
        <f t="shared" si="0"/>
        <v>0</v>
      </c>
      <c r="L8" s="5">
        <f t="shared" si="3"/>
        <v>10</v>
      </c>
    </row>
    <row r="9" spans="1:12" ht="45.75" x14ac:dyDescent="0.25">
      <c r="A9" s="46" t="s">
        <v>53</v>
      </c>
      <c r="B9" t="s">
        <v>50</v>
      </c>
      <c r="C9" s="11" t="s">
        <v>51</v>
      </c>
      <c r="D9" s="16" t="s">
        <v>54</v>
      </c>
      <c r="E9" s="14" t="str">
        <f t="shared" si="1"/>
        <v>Rhaid</v>
      </c>
      <c r="F9" s="48"/>
      <c r="G9" s="49"/>
      <c r="H9" s="50"/>
      <c r="I9" s="5">
        <f t="shared" si="2"/>
        <v>0</v>
      </c>
      <c r="J9" s="5">
        <f>IFERROR(VLOOKUP($B9,Weightings!$A$2:$B$18,2,FALSE),"")</f>
        <v>2</v>
      </c>
      <c r="K9" s="5">
        <f t="shared" si="0"/>
        <v>0</v>
      </c>
      <c r="L9" s="5">
        <f t="shared" si="3"/>
        <v>10</v>
      </c>
    </row>
    <row r="10" spans="1:12" ht="45.75" x14ac:dyDescent="0.25">
      <c r="A10" s="46" t="s">
        <v>55</v>
      </c>
      <c r="B10" t="s">
        <v>50</v>
      </c>
      <c r="C10" s="11" t="s">
        <v>56</v>
      </c>
      <c r="D10" s="16" t="s">
        <v>57</v>
      </c>
      <c r="E10" s="14" t="str">
        <f t="shared" si="1"/>
        <v>Rhaid</v>
      </c>
      <c r="F10" s="48"/>
      <c r="G10" s="49"/>
      <c r="H10" s="50"/>
      <c r="I10" s="5">
        <f t="shared" si="2"/>
        <v>0</v>
      </c>
      <c r="J10" s="5">
        <f>IFERROR(VLOOKUP($B10,Weightings!$A$2:$B$18,2,FALSE),"")</f>
        <v>2</v>
      </c>
      <c r="K10" s="5">
        <f t="shared" si="0"/>
        <v>0</v>
      </c>
      <c r="L10" s="5">
        <f t="shared" si="3"/>
        <v>10</v>
      </c>
    </row>
    <row r="11" spans="1:12" ht="60.75" x14ac:dyDescent="0.25">
      <c r="A11" s="46" t="s">
        <v>58</v>
      </c>
      <c r="B11" t="s">
        <v>59</v>
      </c>
      <c r="C11" s="11" t="s">
        <v>60</v>
      </c>
      <c r="D11" s="16" t="s">
        <v>61</v>
      </c>
      <c r="E11" s="14" t="str">
        <f t="shared" si="1"/>
        <v>Rhaid</v>
      </c>
      <c r="F11" s="48"/>
      <c r="G11" s="49"/>
      <c r="H11" s="50"/>
      <c r="I11" s="5">
        <f t="shared" si="2"/>
        <v>0</v>
      </c>
      <c r="J11" s="5">
        <f>IFERROR(VLOOKUP($B11,Weightings!$A$2:$B$18,2,FALSE),"")</f>
        <v>1</v>
      </c>
      <c r="K11" s="5">
        <f t="shared" si="0"/>
        <v>0</v>
      </c>
      <c r="L11" s="5">
        <f t="shared" si="3"/>
        <v>5</v>
      </c>
    </row>
    <row r="12" spans="1:12" ht="45.75" x14ac:dyDescent="0.25">
      <c r="A12" s="46" t="s">
        <v>62</v>
      </c>
      <c r="B12" t="s">
        <v>59</v>
      </c>
      <c r="C12" s="11" t="s">
        <v>63</v>
      </c>
      <c r="D12" s="16" t="s">
        <v>64</v>
      </c>
      <c r="E12" s="14" t="str">
        <f t="shared" si="1"/>
        <v>Dylai</v>
      </c>
      <c r="F12" s="48"/>
      <c r="G12" s="49"/>
      <c r="H12" s="50"/>
      <c r="I12" s="5">
        <f t="shared" si="2"/>
        <v>0</v>
      </c>
      <c r="J12" s="5">
        <f>IFERROR(VLOOKUP($B12,Weightings!$A$2:$B$18,2,FALSE),"")</f>
        <v>1</v>
      </c>
      <c r="K12" s="5">
        <f t="shared" si="0"/>
        <v>0</v>
      </c>
      <c r="L12" s="5">
        <f t="shared" si="3"/>
        <v>3</v>
      </c>
    </row>
    <row r="13" spans="1:12" ht="60.75" x14ac:dyDescent="0.25">
      <c r="A13" s="46" t="s">
        <v>65</v>
      </c>
      <c r="B13" t="s">
        <v>66</v>
      </c>
      <c r="C13" s="11" t="s">
        <v>67</v>
      </c>
      <c r="D13" s="16" t="s">
        <v>68</v>
      </c>
      <c r="E13" s="14" t="str">
        <f t="shared" si="1"/>
        <v>Rhaid</v>
      </c>
      <c r="F13" s="48"/>
      <c r="G13" s="49"/>
      <c r="H13" s="50"/>
      <c r="I13" s="5">
        <f t="shared" si="2"/>
        <v>0</v>
      </c>
      <c r="J13" s="5">
        <f>IFERROR(VLOOKUP($B13,Weightings!$A$2:$B$18,2,FALSE),"")</f>
        <v>8</v>
      </c>
      <c r="K13" s="5">
        <f t="shared" si="0"/>
        <v>0</v>
      </c>
      <c r="L13" s="5">
        <f t="shared" si="3"/>
        <v>40</v>
      </c>
    </row>
    <row r="14" spans="1:12" ht="45.75" x14ac:dyDescent="0.25">
      <c r="A14" s="46" t="s">
        <v>69</v>
      </c>
      <c r="B14" t="s">
        <v>66</v>
      </c>
      <c r="C14" s="11" t="s">
        <v>70</v>
      </c>
      <c r="D14" s="16" t="s">
        <v>71</v>
      </c>
      <c r="E14" s="14" t="str">
        <f t="shared" si="1"/>
        <v>Rhaid</v>
      </c>
      <c r="F14" s="48"/>
      <c r="G14" s="49"/>
      <c r="H14" s="50"/>
      <c r="I14" s="5">
        <f t="shared" si="2"/>
        <v>0</v>
      </c>
      <c r="J14" s="5">
        <f>IFERROR(VLOOKUP($B14,Weightings!$A$2:$B$18,2,FALSE),"")</f>
        <v>8</v>
      </c>
      <c r="K14" s="5">
        <f t="shared" si="0"/>
        <v>0</v>
      </c>
      <c r="L14" s="5">
        <f t="shared" si="3"/>
        <v>40</v>
      </c>
    </row>
    <row r="15" spans="1:12" ht="30.75" x14ac:dyDescent="0.25">
      <c r="A15" s="46" t="s">
        <v>72</v>
      </c>
      <c r="B15" t="s">
        <v>66</v>
      </c>
      <c r="C15" s="11" t="s">
        <v>73</v>
      </c>
      <c r="D15" s="16" t="s">
        <v>74</v>
      </c>
      <c r="E15" s="14" t="str">
        <f t="shared" si="1"/>
        <v>Dylai</v>
      </c>
      <c r="F15" s="48"/>
      <c r="G15" s="49"/>
      <c r="H15" s="50"/>
      <c r="I15" s="5">
        <f t="shared" si="2"/>
        <v>0</v>
      </c>
      <c r="J15" s="5">
        <f>IFERROR(VLOOKUP($B15,Weightings!$A$2:$B$18,2,FALSE),"")</f>
        <v>8</v>
      </c>
      <c r="K15" s="5">
        <f t="shared" si="0"/>
        <v>0</v>
      </c>
      <c r="L15" s="5">
        <f t="shared" si="3"/>
        <v>24</v>
      </c>
    </row>
    <row r="16" spans="1:12" ht="30.75" x14ac:dyDescent="0.25">
      <c r="A16" s="46" t="s">
        <v>75</v>
      </c>
      <c r="B16" t="s">
        <v>66</v>
      </c>
      <c r="C16" s="11" t="s">
        <v>76</v>
      </c>
      <c r="D16" s="16" t="s">
        <v>77</v>
      </c>
      <c r="E16" s="14" t="str">
        <f t="shared" si="1"/>
        <v>Rhaid</v>
      </c>
      <c r="F16" s="48"/>
      <c r="G16" s="49"/>
      <c r="H16" s="50"/>
      <c r="I16" s="5">
        <f t="shared" si="2"/>
        <v>0</v>
      </c>
      <c r="J16" s="5">
        <f>IFERROR(VLOOKUP($B16,Weightings!$A$2:$B$18,2,FALSE),"")</f>
        <v>8</v>
      </c>
      <c r="K16" s="5">
        <f t="shared" si="0"/>
        <v>0</v>
      </c>
      <c r="L16" s="5">
        <f t="shared" si="3"/>
        <v>40</v>
      </c>
    </row>
    <row r="17" spans="1:12" ht="50.25" customHeight="1" x14ac:dyDescent="0.25">
      <c r="A17" s="46" t="s">
        <v>78</v>
      </c>
      <c r="B17" t="s">
        <v>66</v>
      </c>
      <c r="C17" s="11" t="s">
        <v>79</v>
      </c>
      <c r="D17" s="16" t="s">
        <v>80</v>
      </c>
      <c r="E17" s="14" t="str">
        <f t="shared" si="1"/>
        <v>Rhaid</v>
      </c>
      <c r="F17" s="48"/>
      <c r="G17" s="49"/>
      <c r="H17" s="50"/>
      <c r="I17" s="5">
        <f t="shared" si="2"/>
        <v>0</v>
      </c>
      <c r="J17" s="5">
        <f>IFERROR(VLOOKUP($B17,Weightings!$A$2:$B$18,2,FALSE),"")</f>
        <v>8</v>
      </c>
      <c r="K17" s="5">
        <f t="shared" si="0"/>
        <v>0</v>
      </c>
      <c r="L17" s="5">
        <f t="shared" si="3"/>
        <v>40</v>
      </c>
    </row>
    <row r="18" spans="1:12" ht="66.75" customHeight="1" x14ac:dyDescent="0.25">
      <c r="A18" s="46" t="s">
        <v>81</v>
      </c>
      <c r="B18" t="s">
        <v>66</v>
      </c>
      <c r="C18" s="11" t="s">
        <v>82</v>
      </c>
      <c r="D18" s="16" t="s">
        <v>83</v>
      </c>
      <c r="E18" s="14" t="str">
        <f t="shared" si="1"/>
        <v>Dylai</v>
      </c>
      <c r="F18" s="48"/>
      <c r="G18" s="49"/>
      <c r="H18" s="50"/>
      <c r="I18" s="5">
        <f t="shared" si="2"/>
        <v>0</v>
      </c>
      <c r="J18" s="5">
        <f>IFERROR(VLOOKUP($B18,Weightings!$A$2:$B$18,2,FALSE),"")</f>
        <v>8</v>
      </c>
      <c r="K18" s="5">
        <f t="shared" si="0"/>
        <v>0</v>
      </c>
      <c r="L18" s="5">
        <f t="shared" si="3"/>
        <v>24</v>
      </c>
    </row>
    <row r="19" spans="1:12" ht="30.75" x14ac:dyDescent="0.25">
      <c r="A19" s="46" t="s">
        <v>84</v>
      </c>
      <c r="B19" t="s">
        <v>66</v>
      </c>
      <c r="C19" s="11" t="s">
        <v>85</v>
      </c>
      <c r="D19" s="17" t="s">
        <v>86</v>
      </c>
      <c r="E19" s="14" t="str">
        <f t="shared" si="1"/>
        <v>Dylai</v>
      </c>
      <c r="F19" s="48"/>
      <c r="G19" s="49"/>
      <c r="H19" s="50"/>
      <c r="I19" s="5">
        <f t="shared" si="2"/>
        <v>0</v>
      </c>
      <c r="J19" s="5">
        <f>IFERROR(VLOOKUP($B19,Weightings!$A$2:$B$18,2,FALSE),"")</f>
        <v>8</v>
      </c>
      <c r="K19" s="5">
        <f t="shared" si="0"/>
        <v>0</v>
      </c>
      <c r="L19" s="5">
        <f t="shared" si="3"/>
        <v>24</v>
      </c>
    </row>
    <row r="20" spans="1:12" ht="30.75" x14ac:dyDescent="0.25">
      <c r="A20" s="46" t="s">
        <v>87</v>
      </c>
      <c r="B20" t="s">
        <v>66</v>
      </c>
      <c r="C20" s="11" t="s">
        <v>88</v>
      </c>
      <c r="D20" s="45" t="s">
        <v>89</v>
      </c>
      <c r="E20" s="14" t="str">
        <f t="shared" si="1"/>
        <v>Rhaid</v>
      </c>
      <c r="F20" s="48"/>
      <c r="G20" s="49"/>
      <c r="H20" s="50"/>
      <c r="I20" s="5">
        <f t="shared" si="2"/>
        <v>0</v>
      </c>
      <c r="J20" s="5">
        <f>IFERROR(VLOOKUP($B20,Weightings!$A$2:$B$18,2,FALSE),"")</f>
        <v>8</v>
      </c>
      <c r="K20" s="5">
        <f t="shared" si="0"/>
        <v>0</v>
      </c>
      <c r="L20" s="5">
        <f t="shared" si="3"/>
        <v>40</v>
      </c>
    </row>
    <row r="21" spans="1:12" ht="61.5" customHeight="1" x14ac:dyDescent="0.25">
      <c r="A21" s="46" t="s">
        <v>90</v>
      </c>
      <c r="B21" t="s">
        <v>66</v>
      </c>
      <c r="C21" s="11" t="s">
        <v>91</v>
      </c>
      <c r="D21" s="17" t="s">
        <v>92</v>
      </c>
      <c r="E21" s="14" t="str">
        <f t="shared" si="1"/>
        <v>Rhaid</v>
      </c>
      <c r="F21" s="48"/>
      <c r="G21" s="49"/>
      <c r="H21" s="50"/>
      <c r="I21" s="5">
        <f t="shared" si="2"/>
        <v>0</v>
      </c>
      <c r="J21" s="5">
        <f>IFERROR(VLOOKUP($B21,Weightings!$A$2:$B$18,2,FALSE),"")</f>
        <v>8</v>
      </c>
      <c r="K21" s="5">
        <f t="shared" si="0"/>
        <v>0</v>
      </c>
      <c r="L21" s="5">
        <f t="shared" si="3"/>
        <v>40</v>
      </c>
    </row>
    <row r="22" spans="1:12" ht="45.75" x14ac:dyDescent="0.25">
      <c r="A22" s="46" t="s">
        <v>93</v>
      </c>
      <c r="B22" t="s">
        <v>66</v>
      </c>
      <c r="C22" s="11" t="s">
        <v>94</v>
      </c>
      <c r="D22" s="17" t="s">
        <v>95</v>
      </c>
      <c r="E22" s="14" t="str">
        <f t="shared" si="1"/>
        <v>Rhaid</v>
      </c>
      <c r="F22" s="48"/>
      <c r="G22" s="49"/>
      <c r="H22" s="50"/>
      <c r="I22" s="5">
        <f t="shared" si="2"/>
        <v>0</v>
      </c>
      <c r="J22" s="5">
        <f>IFERROR(VLOOKUP($B22,Weightings!$A$2:$B$18,2,FALSE),"")</f>
        <v>8</v>
      </c>
      <c r="K22" s="5">
        <f t="shared" si="0"/>
        <v>0</v>
      </c>
      <c r="L22" s="5">
        <f t="shared" si="3"/>
        <v>40</v>
      </c>
    </row>
    <row r="23" spans="1:12" ht="24.75" customHeight="1" x14ac:dyDescent="0.25">
      <c r="A23" s="46" t="s">
        <v>96</v>
      </c>
      <c r="B23" t="s">
        <v>66</v>
      </c>
      <c r="C23" s="11" t="s">
        <v>97</v>
      </c>
      <c r="D23" s="11" t="s">
        <v>98</v>
      </c>
      <c r="E23" s="14" t="str">
        <f t="shared" si="1"/>
        <v>Rhaid</v>
      </c>
      <c r="F23" s="48"/>
      <c r="G23" s="49"/>
      <c r="H23" s="50"/>
      <c r="I23" s="5">
        <f t="shared" si="2"/>
        <v>0</v>
      </c>
      <c r="J23" s="5">
        <f>IFERROR(VLOOKUP($B23,Weightings!$A$2:$B$18,2,FALSE),"")</f>
        <v>8</v>
      </c>
      <c r="K23" s="5">
        <f t="shared" si="0"/>
        <v>0</v>
      </c>
      <c r="L23" s="5">
        <f t="shared" si="3"/>
        <v>40</v>
      </c>
    </row>
    <row r="24" spans="1:12" ht="48" customHeight="1" x14ac:dyDescent="0.25">
      <c r="A24" s="46" t="s">
        <v>99</v>
      </c>
      <c r="B24" t="s">
        <v>66</v>
      </c>
      <c r="C24" s="11" t="s">
        <v>100</v>
      </c>
      <c r="D24" s="17" t="s">
        <v>101</v>
      </c>
      <c r="E24" s="14" t="str">
        <f t="shared" si="1"/>
        <v>Dylai</v>
      </c>
      <c r="F24" s="48"/>
      <c r="G24" s="49"/>
      <c r="H24" s="50"/>
      <c r="I24" s="5">
        <f t="shared" si="2"/>
        <v>0</v>
      </c>
      <c r="J24" s="5">
        <f>IFERROR(VLOOKUP($B24,Weightings!$A$2:$B$18,2,FALSE),"")</f>
        <v>8</v>
      </c>
      <c r="K24" s="5">
        <f t="shared" si="0"/>
        <v>0</v>
      </c>
      <c r="L24" s="5">
        <f t="shared" si="3"/>
        <v>24</v>
      </c>
    </row>
    <row r="25" spans="1:12" ht="99.75" customHeight="1" x14ac:dyDescent="0.25">
      <c r="A25" s="46" t="s">
        <v>102</v>
      </c>
      <c r="B25" t="s">
        <v>66</v>
      </c>
      <c r="C25" s="11" t="s">
        <v>103</v>
      </c>
      <c r="D25" s="17" t="s">
        <v>104</v>
      </c>
      <c r="E25" s="14" t="str">
        <f t="shared" si="1"/>
        <v>Rhaid</v>
      </c>
      <c r="F25" s="48"/>
      <c r="G25" s="49"/>
      <c r="H25" s="50"/>
      <c r="I25" s="5">
        <f t="shared" si="2"/>
        <v>0</v>
      </c>
      <c r="J25" s="5">
        <f>IFERROR(VLOOKUP($B25,Weightings!$A$2:$B$18,2,FALSE),"")</f>
        <v>8</v>
      </c>
      <c r="K25" s="5">
        <f t="shared" si="0"/>
        <v>0</v>
      </c>
      <c r="L25" s="5">
        <f t="shared" si="3"/>
        <v>40</v>
      </c>
    </row>
    <row r="26" spans="1:12" ht="45.75" x14ac:dyDescent="0.25">
      <c r="A26" s="46" t="s">
        <v>105</v>
      </c>
      <c r="B26" t="s">
        <v>66</v>
      </c>
      <c r="C26" s="11" t="s">
        <v>103</v>
      </c>
      <c r="D26" s="17" t="s">
        <v>106</v>
      </c>
      <c r="E26" s="14" t="str">
        <f t="shared" si="1"/>
        <v>Rhaid</v>
      </c>
      <c r="F26" s="48"/>
      <c r="G26" s="49"/>
      <c r="H26" s="50"/>
      <c r="I26" s="5">
        <f t="shared" si="2"/>
        <v>0</v>
      </c>
      <c r="J26" s="5">
        <f>IFERROR(VLOOKUP($B26,Weightings!$A$2:$B$18,2,FALSE),"")</f>
        <v>8</v>
      </c>
      <c r="K26" s="5">
        <f t="shared" si="0"/>
        <v>0</v>
      </c>
      <c r="L26" s="5">
        <f t="shared" si="3"/>
        <v>40</v>
      </c>
    </row>
    <row r="27" spans="1:12" ht="15.75" x14ac:dyDescent="0.25">
      <c r="A27" s="46" t="s">
        <v>107</v>
      </c>
      <c r="B27" t="s">
        <v>66</v>
      </c>
      <c r="C27" s="11" t="s">
        <v>108</v>
      </c>
      <c r="D27" s="17" t="s">
        <v>109</v>
      </c>
      <c r="E27" s="14" t="str">
        <f t="shared" si="1"/>
        <v>Rhaid</v>
      </c>
      <c r="F27" s="48"/>
      <c r="G27" s="49"/>
      <c r="H27" s="50"/>
      <c r="I27" s="5">
        <f t="shared" si="2"/>
        <v>0</v>
      </c>
      <c r="J27" s="5">
        <f>IFERROR(VLOOKUP($B27,Weightings!$A$2:$B$18,2,FALSE),"")</f>
        <v>8</v>
      </c>
      <c r="K27" s="5">
        <f t="shared" si="0"/>
        <v>0</v>
      </c>
      <c r="L27" s="5">
        <f t="shared" si="3"/>
        <v>40</v>
      </c>
    </row>
    <row r="28" spans="1:12" ht="45.75" customHeight="1" x14ac:dyDescent="0.25">
      <c r="A28" s="46" t="s">
        <v>110</v>
      </c>
      <c r="B28" t="s">
        <v>111</v>
      </c>
      <c r="C28" s="11" t="s">
        <v>112</v>
      </c>
      <c r="D28" s="16" t="s">
        <v>113</v>
      </c>
      <c r="E28" s="14" t="str">
        <f t="shared" si="1"/>
        <v>Rhaid</v>
      </c>
      <c r="F28" s="48"/>
      <c r="G28" s="49"/>
      <c r="H28" s="50"/>
      <c r="I28" s="5">
        <f t="shared" si="2"/>
        <v>0</v>
      </c>
      <c r="J28" s="5">
        <f>IFERROR(VLOOKUP($B28,Weightings!$A$2:$B$18,2,FALSE),"")</f>
        <v>9</v>
      </c>
      <c r="K28" s="5">
        <f t="shared" si="0"/>
        <v>0</v>
      </c>
      <c r="L28" s="5">
        <f t="shared" si="3"/>
        <v>45</v>
      </c>
    </row>
    <row r="29" spans="1:12" ht="49.5" customHeight="1" x14ac:dyDescent="0.25">
      <c r="A29" s="46" t="s">
        <v>114</v>
      </c>
      <c r="B29" t="s">
        <v>111</v>
      </c>
      <c r="C29" s="11" t="s">
        <v>115</v>
      </c>
      <c r="D29" s="16" t="s">
        <v>116</v>
      </c>
      <c r="E29" s="14" t="str">
        <f t="shared" si="1"/>
        <v>Rhaid</v>
      </c>
      <c r="F29" s="48"/>
      <c r="G29" s="49"/>
      <c r="H29" s="50"/>
      <c r="I29" s="5">
        <f t="shared" si="2"/>
        <v>0</v>
      </c>
      <c r="J29" s="5">
        <f>IFERROR(VLOOKUP($B29,Weightings!$A$2:$B$18,2,FALSE),"")</f>
        <v>9</v>
      </c>
      <c r="K29" s="5">
        <f t="shared" si="0"/>
        <v>0</v>
      </c>
      <c r="L29" s="5">
        <f t="shared" si="3"/>
        <v>45</v>
      </c>
    </row>
    <row r="30" spans="1:12" ht="45.75" x14ac:dyDescent="0.25">
      <c r="A30" s="46" t="s">
        <v>117</v>
      </c>
      <c r="B30" t="s">
        <v>111</v>
      </c>
      <c r="C30" s="11" t="s">
        <v>118</v>
      </c>
      <c r="D30" s="16" t="s">
        <v>119</v>
      </c>
      <c r="E30" s="14" t="str">
        <f t="shared" si="1"/>
        <v>Rhaid</v>
      </c>
      <c r="F30" s="48"/>
      <c r="G30" s="49"/>
      <c r="H30" s="50"/>
      <c r="I30" s="5">
        <f t="shared" si="2"/>
        <v>0</v>
      </c>
      <c r="J30" s="5">
        <f>IFERROR(VLOOKUP($B30,Weightings!$A$2:$B$18,2,FALSE),"")</f>
        <v>9</v>
      </c>
      <c r="K30" s="5">
        <f t="shared" si="0"/>
        <v>0</v>
      </c>
      <c r="L30" s="5">
        <f t="shared" si="3"/>
        <v>45</v>
      </c>
    </row>
    <row r="31" spans="1:12" ht="45.75" x14ac:dyDescent="0.25">
      <c r="A31" s="46" t="s">
        <v>120</v>
      </c>
      <c r="B31" t="s">
        <v>121</v>
      </c>
      <c r="C31" s="11" t="s">
        <v>122</v>
      </c>
      <c r="D31" s="16" t="s">
        <v>123</v>
      </c>
      <c r="E31" s="14" t="str">
        <f t="shared" si="1"/>
        <v>Rhaid</v>
      </c>
      <c r="F31" s="48"/>
      <c r="G31" s="49"/>
      <c r="H31" s="50"/>
      <c r="I31" s="5">
        <f t="shared" si="2"/>
        <v>0</v>
      </c>
      <c r="J31" s="5">
        <f>IFERROR(VLOOKUP($B31,Weightings!$A$2:$B$18,2,FALSE),"")</f>
        <v>6</v>
      </c>
      <c r="K31" s="5">
        <f t="shared" si="0"/>
        <v>0</v>
      </c>
      <c r="L31" s="5">
        <f t="shared" si="3"/>
        <v>30</v>
      </c>
    </row>
    <row r="32" spans="1:12" ht="30.75" x14ac:dyDescent="0.25">
      <c r="A32" s="46" t="s">
        <v>124</v>
      </c>
      <c r="B32" t="s">
        <v>121</v>
      </c>
      <c r="C32" s="11" t="s">
        <v>125</v>
      </c>
      <c r="D32" s="16" t="s">
        <v>126</v>
      </c>
      <c r="E32" s="14" t="str">
        <f t="shared" si="1"/>
        <v>Rhaid</v>
      </c>
      <c r="F32" s="48"/>
      <c r="G32" s="49"/>
      <c r="H32" s="50"/>
      <c r="I32" s="5">
        <f t="shared" si="2"/>
        <v>0</v>
      </c>
      <c r="J32" s="5">
        <f>IFERROR(VLOOKUP($B32,Weightings!$A$2:$B$18,2,FALSE),"")</f>
        <v>6</v>
      </c>
      <c r="K32" s="5">
        <f t="shared" si="0"/>
        <v>0</v>
      </c>
      <c r="L32" s="5">
        <f t="shared" si="3"/>
        <v>30</v>
      </c>
    </row>
    <row r="33" spans="1:12" ht="45.75" x14ac:dyDescent="0.25">
      <c r="A33" s="46" t="s">
        <v>127</v>
      </c>
      <c r="B33" t="s">
        <v>121</v>
      </c>
      <c r="C33" s="11" t="s">
        <v>128</v>
      </c>
      <c r="D33" s="16" t="s">
        <v>129</v>
      </c>
      <c r="E33" s="14" t="str">
        <f t="shared" si="1"/>
        <v>Rhaid</v>
      </c>
      <c r="F33" s="48"/>
      <c r="G33" s="49"/>
      <c r="H33" s="50"/>
      <c r="I33" s="5">
        <f t="shared" si="2"/>
        <v>0</v>
      </c>
      <c r="J33" s="5">
        <f>IFERROR(VLOOKUP($B33,Weightings!$A$2:$B$18,2,FALSE),"")</f>
        <v>6</v>
      </c>
      <c r="K33" s="5">
        <f t="shared" si="0"/>
        <v>0</v>
      </c>
      <c r="L33" s="5">
        <f t="shared" si="3"/>
        <v>30</v>
      </c>
    </row>
    <row r="34" spans="1:12" ht="15.75" x14ac:dyDescent="0.25">
      <c r="A34" s="46" t="s">
        <v>130</v>
      </c>
      <c r="B34" t="s">
        <v>121</v>
      </c>
      <c r="C34" s="11" t="s">
        <v>131</v>
      </c>
      <c r="D34" s="16" t="s">
        <v>132</v>
      </c>
      <c r="E34" s="14" t="str">
        <f t="shared" si="1"/>
        <v>Dylai</v>
      </c>
      <c r="F34" s="48"/>
      <c r="G34" s="49"/>
      <c r="H34" s="50"/>
      <c r="I34" s="5">
        <f t="shared" si="2"/>
        <v>0</v>
      </c>
      <c r="J34" s="5">
        <f>IFERROR(VLOOKUP($B34,Weightings!$A$2:$B$18,2,FALSE),"")</f>
        <v>6</v>
      </c>
      <c r="K34" s="5">
        <f t="shared" ref="K34:K65" si="4">IFERROR($J34*$I34,"")</f>
        <v>0</v>
      </c>
      <c r="L34" s="5">
        <f t="shared" si="3"/>
        <v>18</v>
      </c>
    </row>
    <row r="35" spans="1:12" ht="30.75" x14ac:dyDescent="0.25">
      <c r="A35" s="46" t="s">
        <v>133</v>
      </c>
      <c r="B35" t="s">
        <v>134</v>
      </c>
      <c r="C35" s="11" t="s">
        <v>135</v>
      </c>
      <c r="D35" s="75" t="s">
        <v>136</v>
      </c>
      <c r="E35" s="14" t="str">
        <f t="shared" si="1"/>
        <v>Rhaid</v>
      </c>
      <c r="F35" s="48"/>
      <c r="G35" s="49"/>
      <c r="H35" s="50"/>
      <c r="I35" s="5">
        <f t="shared" si="2"/>
        <v>0</v>
      </c>
      <c r="J35" s="5" t="str">
        <f>IFERROR(VLOOKUP($B35,Weightings!$A$2:$B$18,2,FALSE),"")</f>
        <v/>
      </c>
      <c r="K35" s="5" t="str">
        <f t="shared" si="4"/>
        <v/>
      </c>
      <c r="L35" s="5" t="str">
        <f t="shared" si="3"/>
        <v/>
      </c>
    </row>
    <row r="36" spans="1:12" ht="33" customHeight="1" x14ac:dyDescent="0.25">
      <c r="A36" s="46" t="s">
        <v>137</v>
      </c>
      <c r="B36" s="21" t="s">
        <v>134</v>
      </c>
      <c r="C36" s="19" t="s">
        <v>138</v>
      </c>
      <c r="D36" s="16" t="s">
        <v>139</v>
      </c>
      <c r="E36" s="14" t="str">
        <f t="shared" si="1"/>
        <v>Dylai</v>
      </c>
      <c r="F36" s="48"/>
      <c r="G36" s="49"/>
      <c r="H36" s="50"/>
      <c r="I36" s="5">
        <f t="shared" si="2"/>
        <v>0</v>
      </c>
      <c r="J36" s="5" t="str">
        <f>IFERROR(VLOOKUP($B36,Weightings!$A$2:$B$18,2,FALSE),"")</f>
        <v/>
      </c>
      <c r="K36" s="5" t="str">
        <f t="shared" si="4"/>
        <v/>
      </c>
      <c r="L36" s="5" t="str">
        <f t="shared" si="3"/>
        <v/>
      </c>
    </row>
    <row r="37" spans="1:12" ht="15.75" x14ac:dyDescent="0.25">
      <c r="A37" s="46" t="s">
        <v>140</v>
      </c>
      <c r="B37" s="21" t="s">
        <v>134</v>
      </c>
      <c r="C37" s="19" t="s">
        <v>141</v>
      </c>
      <c r="D37" s="16" t="s">
        <v>142</v>
      </c>
      <c r="E37" s="14" t="str">
        <f t="shared" si="1"/>
        <v>Dylai</v>
      </c>
      <c r="F37" s="48"/>
      <c r="G37" s="49"/>
      <c r="H37" s="50"/>
      <c r="I37" s="5">
        <f t="shared" si="2"/>
        <v>0</v>
      </c>
      <c r="J37" s="5" t="str">
        <f>IFERROR(VLOOKUP($B37,Weightings!$A$2:$B$18,2,FALSE),"")</f>
        <v/>
      </c>
      <c r="K37" s="5" t="str">
        <f t="shared" si="4"/>
        <v/>
      </c>
      <c r="L37" s="5" t="str">
        <f t="shared" si="3"/>
        <v/>
      </c>
    </row>
    <row r="38" spans="1:12" ht="30.75" x14ac:dyDescent="0.25">
      <c r="A38" s="46" t="s">
        <v>143</v>
      </c>
      <c r="B38" t="s">
        <v>144</v>
      </c>
      <c r="C38" s="11" t="s">
        <v>145</v>
      </c>
      <c r="D38" s="16" t="s">
        <v>146</v>
      </c>
      <c r="E38" s="14" t="str">
        <f t="shared" si="1"/>
        <v>Rhaid</v>
      </c>
      <c r="F38" s="48"/>
      <c r="G38" s="49"/>
      <c r="H38" s="50"/>
      <c r="I38" s="5">
        <f t="shared" si="2"/>
        <v>0</v>
      </c>
      <c r="J38" s="5">
        <f>IFERROR(VLOOKUP($B38,Weightings!$A$2:$B$18,2,FALSE),"")</f>
        <v>9</v>
      </c>
      <c r="K38" s="5">
        <f t="shared" si="4"/>
        <v>0</v>
      </c>
      <c r="L38" s="5">
        <f t="shared" si="3"/>
        <v>45</v>
      </c>
    </row>
    <row r="39" spans="1:12" ht="45.75" x14ac:dyDescent="0.25">
      <c r="A39" s="46" t="s">
        <v>147</v>
      </c>
      <c r="B39" t="s">
        <v>144</v>
      </c>
      <c r="C39" s="11" t="s">
        <v>145</v>
      </c>
      <c r="D39" s="16" t="s">
        <v>148</v>
      </c>
      <c r="E39" s="14" t="str">
        <f t="shared" si="1"/>
        <v>Rhaid</v>
      </c>
      <c r="F39" s="48"/>
      <c r="G39" s="49"/>
      <c r="H39" s="50"/>
      <c r="I39" s="5">
        <f t="shared" si="2"/>
        <v>0</v>
      </c>
      <c r="J39" s="5">
        <f>IFERROR(VLOOKUP($B39,Weightings!$A$2:$B$18,2,FALSE),"")</f>
        <v>9</v>
      </c>
      <c r="K39" s="5">
        <f t="shared" si="4"/>
        <v>0</v>
      </c>
      <c r="L39" s="5">
        <f t="shared" si="3"/>
        <v>45</v>
      </c>
    </row>
    <row r="40" spans="1:12" ht="62.25" customHeight="1" x14ac:dyDescent="0.25">
      <c r="A40" s="46" t="s">
        <v>149</v>
      </c>
      <c r="B40" t="s">
        <v>144</v>
      </c>
      <c r="C40" s="11" t="s">
        <v>150</v>
      </c>
      <c r="D40" s="16" t="s">
        <v>151</v>
      </c>
      <c r="E40" s="14" t="str">
        <f t="shared" si="1"/>
        <v>Dylai</v>
      </c>
      <c r="F40" s="48"/>
      <c r="G40" s="49"/>
      <c r="H40" s="50"/>
      <c r="I40" s="5">
        <f t="shared" si="2"/>
        <v>0</v>
      </c>
      <c r="J40" s="5">
        <f>IFERROR(VLOOKUP($B40,Weightings!$A$2:$B$18,2,FALSE),"")</f>
        <v>9</v>
      </c>
      <c r="K40" s="5">
        <f t="shared" si="4"/>
        <v>0</v>
      </c>
      <c r="L40" s="5">
        <f t="shared" si="3"/>
        <v>27</v>
      </c>
    </row>
    <row r="41" spans="1:12" ht="57" customHeight="1" x14ac:dyDescent="0.25">
      <c r="A41" s="46" t="s">
        <v>152</v>
      </c>
      <c r="B41" t="s">
        <v>144</v>
      </c>
      <c r="C41" s="11" t="s">
        <v>153</v>
      </c>
      <c r="D41" s="17" t="s">
        <v>154</v>
      </c>
      <c r="E41" s="14" t="str">
        <f t="shared" si="1"/>
        <v>Rhaid</v>
      </c>
      <c r="F41" s="48"/>
      <c r="G41" s="49"/>
      <c r="H41" s="50"/>
      <c r="I41" s="5">
        <f t="shared" si="2"/>
        <v>0</v>
      </c>
      <c r="J41" s="5">
        <f>IFERROR(VLOOKUP($B41,Weightings!$A$2:$B$18,2,FALSE),"")</f>
        <v>9</v>
      </c>
      <c r="K41" s="5">
        <f t="shared" si="4"/>
        <v>0</v>
      </c>
      <c r="L41" s="5">
        <f t="shared" si="3"/>
        <v>45</v>
      </c>
    </row>
    <row r="42" spans="1:12" ht="59.25" customHeight="1" x14ac:dyDescent="0.25">
      <c r="A42" s="46" t="s">
        <v>155</v>
      </c>
      <c r="B42" t="s">
        <v>144</v>
      </c>
      <c r="C42" s="11" t="s">
        <v>156</v>
      </c>
      <c r="D42" s="16" t="s">
        <v>157</v>
      </c>
      <c r="E42" s="14" t="str">
        <f t="shared" si="1"/>
        <v>Dylai</v>
      </c>
      <c r="F42" s="48"/>
      <c r="G42" s="49"/>
      <c r="H42" s="50"/>
      <c r="I42" s="5">
        <f t="shared" si="2"/>
        <v>0</v>
      </c>
      <c r="J42" s="5">
        <f>IFERROR(VLOOKUP($B42,Weightings!$A$2:$B$18,2,FALSE),"")</f>
        <v>9</v>
      </c>
      <c r="K42" s="5">
        <f t="shared" si="4"/>
        <v>0</v>
      </c>
      <c r="L42" s="5">
        <f t="shared" si="3"/>
        <v>27</v>
      </c>
    </row>
    <row r="43" spans="1:12" ht="30.75" x14ac:dyDescent="0.25">
      <c r="A43" s="46" t="s">
        <v>158</v>
      </c>
      <c r="B43" t="s">
        <v>144</v>
      </c>
      <c r="C43" s="11" t="s">
        <v>153</v>
      </c>
      <c r="D43" s="16" t="s">
        <v>159</v>
      </c>
      <c r="E43" s="14" t="str">
        <f t="shared" si="1"/>
        <v>Rhaid</v>
      </c>
      <c r="F43" s="48"/>
      <c r="G43" s="49"/>
      <c r="H43" s="50"/>
      <c r="I43" s="5">
        <f t="shared" si="2"/>
        <v>0</v>
      </c>
      <c r="J43" s="5">
        <f>IFERROR(VLOOKUP($B43,Weightings!$A$2:$B$18,2,FALSE),"")</f>
        <v>9</v>
      </c>
      <c r="K43" s="5">
        <f t="shared" si="4"/>
        <v>0</v>
      </c>
      <c r="L43" s="5">
        <f t="shared" si="3"/>
        <v>45</v>
      </c>
    </row>
    <row r="44" spans="1:12" ht="45.75" x14ac:dyDescent="0.25">
      <c r="A44" s="46" t="s">
        <v>160</v>
      </c>
      <c r="B44" t="s">
        <v>144</v>
      </c>
      <c r="C44" s="11" t="s">
        <v>153</v>
      </c>
      <c r="D44" s="16" t="s">
        <v>161</v>
      </c>
      <c r="E44" s="14" t="str">
        <f t="shared" si="1"/>
        <v>Rhaid</v>
      </c>
      <c r="F44" s="48"/>
      <c r="G44" s="49"/>
      <c r="H44" s="50"/>
      <c r="I44" s="5">
        <f t="shared" si="2"/>
        <v>0</v>
      </c>
      <c r="J44" s="5">
        <f>IFERROR(VLOOKUP($B44,Weightings!$A$2:$B$18,2,FALSE),"")</f>
        <v>9</v>
      </c>
      <c r="K44" s="5">
        <f t="shared" si="4"/>
        <v>0</v>
      </c>
      <c r="L44" s="5">
        <f t="shared" si="3"/>
        <v>45</v>
      </c>
    </row>
    <row r="45" spans="1:12" ht="45.75" x14ac:dyDescent="0.25">
      <c r="A45" s="46" t="s">
        <v>162</v>
      </c>
      <c r="B45" t="s">
        <v>144</v>
      </c>
      <c r="C45" s="11" t="s">
        <v>153</v>
      </c>
      <c r="D45" s="16" t="s">
        <v>163</v>
      </c>
      <c r="E45" s="14" t="str">
        <f t="shared" si="1"/>
        <v>Rhaid</v>
      </c>
      <c r="F45" s="48"/>
      <c r="G45" s="49"/>
      <c r="H45" s="50"/>
      <c r="I45" s="5">
        <f t="shared" si="2"/>
        <v>0</v>
      </c>
      <c r="J45" s="5">
        <f>IFERROR(VLOOKUP($B45,Weightings!$A$2:$B$18,2,FALSE),"")</f>
        <v>9</v>
      </c>
      <c r="K45" s="5">
        <f t="shared" si="4"/>
        <v>0</v>
      </c>
      <c r="L45" s="5">
        <f t="shared" si="3"/>
        <v>45</v>
      </c>
    </row>
    <row r="46" spans="1:12" ht="30.75" x14ac:dyDescent="0.25">
      <c r="A46" s="46" t="s">
        <v>164</v>
      </c>
      <c r="B46" t="s">
        <v>144</v>
      </c>
      <c r="C46" s="11" t="s">
        <v>153</v>
      </c>
      <c r="D46" s="16" t="s">
        <v>165</v>
      </c>
      <c r="E46" s="14" t="str">
        <f t="shared" si="1"/>
        <v>Dylai</v>
      </c>
      <c r="F46" s="48"/>
      <c r="G46" s="49"/>
      <c r="H46" s="50"/>
      <c r="I46" s="5">
        <f t="shared" si="2"/>
        <v>0</v>
      </c>
      <c r="J46" s="5">
        <f>IFERROR(VLOOKUP($B46,Weightings!$A$2:$B$18,2,FALSE),"")</f>
        <v>9</v>
      </c>
      <c r="K46" s="5">
        <f t="shared" si="4"/>
        <v>0</v>
      </c>
      <c r="L46" s="5">
        <f t="shared" si="3"/>
        <v>27</v>
      </c>
    </row>
    <row r="47" spans="1:12" ht="66.75" customHeight="1" x14ac:dyDescent="0.25">
      <c r="A47" s="46" t="s">
        <v>166</v>
      </c>
      <c r="B47" t="s">
        <v>144</v>
      </c>
      <c r="C47" s="11" t="s">
        <v>167</v>
      </c>
      <c r="D47" s="16" t="s">
        <v>168</v>
      </c>
      <c r="E47" s="14" t="str">
        <f t="shared" si="1"/>
        <v>Dylai</v>
      </c>
      <c r="F47" s="48"/>
      <c r="G47" s="49"/>
      <c r="H47" s="50"/>
      <c r="I47" s="5">
        <f t="shared" si="2"/>
        <v>0</v>
      </c>
      <c r="J47" s="5">
        <f>IFERROR(VLOOKUP($B47,Weightings!$A$2:$B$18,2,FALSE),"")</f>
        <v>9</v>
      </c>
      <c r="K47" s="5">
        <f t="shared" si="4"/>
        <v>0</v>
      </c>
      <c r="L47" s="5">
        <f t="shared" si="3"/>
        <v>27</v>
      </c>
    </row>
    <row r="48" spans="1:12" ht="30.75" x14ac:dyDescent="0.25">
      <c r="A48" s="46" t="s">
        <v>169</v>
      </c>
      <c r="B48" t="s">
        <v>144</v>
      </c>
      <c r="C48" s="11" t="s">
        <v>150</v>
      </c>
      <c r="D48" s="16" t="s">
        <v>170</v>
      </c>
      <c r="E48" s="14" t="str">
        <f t="shared" si="1"/>
        <v>Rhaid</v>
      </c>
      <c r="F48" s="48"/>
      <c r="G48" s="49"/>
      <c r="H48" s="50"/>
      <c r="I48" s="5">
        <f t="shared" si="2"/>
        <v>0</v>
      </c>
      <c r="J48" s="5">
        <f>IFERROR(VLOOKUP($B48,Weightings!$A$2:$B$18,2,FALSE),"")</f>
        <v>9</v>
      </c>
      <c r="K48" s="5">
        <f t="shared" si="4"/>
        <v>0</v>
      </c>
      <c r="L48" s="5">
        <f t="shared" si="3"/>
        <v>45</v>
      </c>
    </row>
    <row r="49" spans="1:12" ht="45.75" x14ac:dyDescent="0.25">
      <c r="A49" s="46" t="s">
        <v>171</v>
      </c>
      <c r="B49" t="s">
        <v>144</v>
      </c>
      <c r="C49" s="11" t="s">
        <v>172</v>
      </c>
      <c r="D49" s="16" t="s">
        <v>173</v>
      </c>
      <c r="E49" s="14" t="str">
        <f t="shared" si="1"/>
        <v>Rhaid</v>
      </c>
      <c r="F49" s="48"/>
      <c r="G49" s="49"/>
      <c r="H49" s="50"/>
      <c r="I49" s="5">
        <f t="shared" si="2"/>
        <v>0</v>
      </c>
      <c r="J49" s="5">
        <f>IFERROR(VLOOKUP($B49,Weightings!$A$2:$B$18,2,FALSE),"")</f>
        <v>9</v>
      </c>
      <c r="K49" s="5">
        <f t="shared" si="4"/>
        <v>0</v>
      </c>
      <c r="L49" s="5">
        <f t="shared" si="3"/>
        <v>45</v>
      </c>
    </row>
    <row r="50" spans="1:12" ht="60.75" x14ac:dyDescent="0.25">
      <c r="A50" s="46" t="s">
        <v>174</v>
      </c>
      <c r="B50" t="s">
        <v>144</v>
      </c>
      <c r="C50" s="11" t="s">
        <v>153</v>
      </c>
      <c r="D50" s="16" t="s">
        <v>175</v>
      </c>
      <c r="E50" s="14" t="str">
        <f t="shared" si="1"/>
        <v>Dylai</v>
      </c>
      <c r="F50" s="48"/>
      <c r="G50" s="49"/>
      <c r="H50" s="50"/>
      <c r="I50" s="5">
        <f t="shared" si="2"/>
        <v>0</v>
      </c>
      <c r="J50" s="5">
        <f>IFERROR(VLOOKUP($B50,Weightings!$A$2:$B$18,2,FALSE),"")</f>
        <v>9</v>
      </c>
      <c r="K50" s="5">
        <f t="shared" si="4"/>
        <v>0</v>
      </c>
      <c r="L50" s="5">
        <f t="shared" si="3"/>
        <v>27</v>
      </c>
    </row>
    <row r="51" spans="1:12" ht="60" customHeight="1" x14ac:dyDescent="0.25">
      <c r="A51" s="46" t="s">
        <v>176</v>
      </c>
      <c r="B51" t="s">
        <v>144</v>
      </c>
      <c r="C51" s="11" t="s">
        <v>145</v>
      </c>
      <c r="D51" s="16" t="s">
        <v>177</v>
      </c>
      <c r="E51" s="14" t="str">
        <f t="shared" si="1"/>
        <v>Rhaid</v>
      </c>
      <c r="F51" s="48"/>
      <c r="G51" s="49"/>
      <c r="H51" s="50"/>
      <c r="I51" s="5">
        <f t="shared" si="2"/>
        <v>0</v>
      </c>
      <c r="J51" s="5">
        <f>IFERROR(VLOOKUP($B51,Weightings!$A$2:$B$18,2,FALSE),"")</f>
        <v>9</v>
      </c>
      <c r="K51" s="5">
        <f t="shared" si="4"/>
        <v>0</v>
      </c>
      <c r="L51" s="5">
        <f t="shared" si="3"/>
        <v>45</v>
      </c>
    </row>
    <row r="52" spans="1:12" ht="30.75" x14ac:dyDescent="0.25">
      <c r="A52" s="46" t="s">
        <v>178</v>
      </c>
      <c r="B52" t="s">
        <v>179</v>
      </c>
      <c r="C52" s="11" t="s">
        <v>180</v>
      </c>
      <c r="D52" s="16" t="s">
        <v>181</v>
      </c>
      <c r="E52" s="14" t="str">
        <f t="shared" si="1"/>
        <v>Rhaid</v>
      </c>
      <c r="F52" s="48"/>
      <c r="G52" s="49"/>
      <c r="H52" s="50"/>
      <c r="I52" s="5">
        <f t="shared" si="2"/>
        <v>0</v>
      </c>
      <c r="J52" s="5">
        <f>IFERROR(VLOOKUP($B52,Weightings!$A$2:$B$18,2,FALSE),"")</f>
        <v>10</v>
      </c>
      <c r="K52" s="5">
        <f t="shared" si="4"/>
        <v>0</v>
      </c>
      <c r="L52" s="5">
        <f t="shared" si="3"/>
        <v>50</v>
      </c>
    </row>
    <row r="53" spans="1:12" ht="15.75" x14ac:dyDescent="0.25">
      <c r="A53" s="46" t="s">
        <v>182</v>
      </c>
      <c r="B53" t="s">
        <v>179</v>
      </c>
      <c r="C53" s="11" t="s">
        <v>183</v>
      </c>
      <c r="D53" s="16" t="s">
        <v>184</v>
      </c>
      <c r="E53" s="14" t="str">
        <f t="shared" si="1"/>
        <v>Rhaid</v>
      </c>
      <c r="F53" s="48"/>
      <c r="G53" s="49"/>
      <c r="H53" s="50"/>
      <c r="I53" s="5">
        <f t="shared" si="2"/>
        <v>0</v>
      </c>
      <c r="J53" s="5">
        <f>IFERROR(VLOOKUP($B53,Weightings!$A$2:$B$18,2,FALSE),"")</f>
        <v>10</v>
      </c>
      <c r="K53" s="5">
        <f t="shared" si="4"/>
        <v>0</v>
      </c>
      <c r="L53" s="5">
        <f t="shared" si="3"/>
        <v>50</v>
      </c>
    </row>
    <row r="54" spans="1:12" ht="66" customHeight="1" x14ac:dyDescent="0.25">
      <c r="A54" s="46" t="s">
        <v>185</v>
      </c>
      <c r="B54" t="s">
        <v>179</v>
      </c>
      <c r="C54" s="11" t="s">
        <v>186</v>
      </c>
      <c r="D54" s="16" t="s">
        <v>187</v>
      </c>
      <c r="E54" s="14" t="str">
        <f t="shared" si="1"/>
        <v>Rhaid</v>
      </c>
      <c r="F54" s="48"/>
      <c r="G54" s="49"/>
      <c r="H54" s="50"/>
      <c r="I54" s="5">
        <f t="shared" si="2"/>
        <v>0</v>
      </c>
      <c r="J54" s="5">
        <f>IFERROR(VLOOKUP($B54,Weightings!$A$2:$B$18,2,FALSE),"")</f>
        <v>10</v>
      </c>
      <c r="K54" s="5">
        <f t="shared" si="4"/>
        <v>0</v>
      </c>
      <c r="L54" s="5">
        <f t="shared" si="3"/>
        <v>50</v>
      </c>
    </row>
    <row r="55" spans="1:12" ht="30.75" x14ac:dyDescent="0.25">
      <c r="A55" s="46" t="s">
        <v>188</v>
      </c>
      <c r="B55" t="s">
        <v>179</v>
      </c>
      <c r="C55" s="11" t="s">
        <v>189</v>
      </c>
      <c r="D55" s="16" t="s">
        <v>190</v>
      </c>
      <c r="E55" s="14" t="str">
        <f t="shared" si="1"/>
        <v>Rhaid</v>
      </c>
      <c r="F55" s="48"/>
      <c r="G55" s="49"/>
      <c r="H55" s="50"/>
      <c r="I55" s="5">
        <f t="shared" si="2"/>
        <v>0</v>
      </c>
      <c r="J55" s="5">
        <f>IFERROR(VLOOKUP($B55,Weightings!$A$2:$B$18,2,FALSE),"")</f>
        <v>10</v>
      </c>
      <c r="K55" s="5">
        <f t="shared" si="4"/>
        <v>0</v>
      </c>
      <c r="L55" s="5">
        <f t="shared" si="3"/>
        <v>50</v>
      </c>
    </row>
    <row r="56" spans="1:12" ht="30.75" x14ac:dyDescent="0.25">
      <c r="A56" s="46" t="s">
        <v>191</v>
      </c>
      <c r="B56" t="s">
        <v>179</v>
      </c>
      <c r="C56" s="11" t="s">
        <v>192</v>
      </c>
      <c r="D56" s="16" t="s">
        <v>193</v>
      </c>
      <c r="E56" s="14" t="str">
        <f t="shared" si="1"/>
        <v>Rhaid</v>
      </c>
      <c r="F56" s="48"/>
      <c r="G56" s="49"/>
      <c r="H56" s="50"/>
      <c r="I56" s="5">
        <f t="shared" si="2"/>
        <v>0</v>
      </c>
      <c r="J56" s="5">
        <f>IFERROR(VLOOKUP($B56,Weightings!$A$2:$B$18,2,FALSE),"")</f>
        <v>10</v>
      </c>
      <c r="K56" s="5">
        <f t="shared" si="4"/>
        <v>0</v>
      </c>
      <c r="L56" s="5">
        <f t="shared" si="3"/>
        <v>50</v>
      </c>
    </row>
    <row r="57" spans="1:12" ht="45.75" x14ac:dyDescent="0.25">
      <c r="A57" s="46" t="s">
        <v>194</v>
      </c>
      <c r="B57" t="s">
        <v>179</v>
      </c>
      <c r="C57" s="11" t="s">
        <v>195</v>
      </c>
      <c r="D57" s="16" t="s">
        <v>196</v>
      </c>
      <c r="E57" s="14" t="str">
        <f t="shared" si="1"/>
        <v>Rhaid</v>
      </c>
      <c r="F57" s="48"/>
      <c r="G57" s="49"/>
      <c r="H57" s="50"/>
      <c r="I57" s="5">
        <f t="shared" si="2"/>
        <v>0</v>
      </c>
      <c r="J57" s="5">
        <f>IFERROR(VLOOKUP($B57,Weightings!$A$2:$B$18,2,FALSE),"")</f>
        <v>10</v>
      </c>
      <c r="K57" s="5">
        <f t="shared" si="4"/>
        <v>0</v>
      </c>
      <c r="L57" s="5">
        <f t="shared" si="3"/>
        <v>50</v>
      </c>
    </row>
    <row r="58" spans="1:12" ht="30.75" x14ac:dyDescent="0.25">
      <c r="A58" s="46" t="s">
        <v>197</v>
      </c>
      <c r="B58" t="s">
        <v>179</v>
      </c>
      <c r="C58" s="11" t="s">
        <v>198</v>
      </c>
      <c r="D58" s="16" t="s">
        <v>199</v>
      </c>
      <c r="E58" s="14" t="str">
        <f t="shared" si="1"/>
        <v>Rhaid</v>
      </c>
      <c r="F58" s="48"/>
      <c r="G58" s="49"/>
      <c r="H58" s="50"/>
      <c r="I58" s="5">
        <f t="shared" si="2"/>
        <v>0</v>
      </c>
      <c r="J58" s="5">
        <f>IFERROR(VLOOKUP($B58,Weightings!$A$2:$B$18,2,FALSE),"")</f>
        <v>10</v>
      </c>
      <c r="K58" s="5">
        <f t="shared" si="4"/>
        <v>0</v>
      </c>
      <c r="L58" s="5">
        <f t="shared" si="3"/>
        <v>50</v>
      </c>
    </row>
    <row r="59" spans="1:12" ht="45.75" x14ac:dyDescent="0.25">
      <c r="A59" s="46" t="s">
        <v>200</v>
      </c>
      <c r="B59" t="s">
        <v>179</v>
      </c>
      <c r="C59" s="11" t="s">
        <v>201</v>
      </c>
      <c r="D59" s="16" t="s">
        <v>202</v>
      </c>
      <c r="E59" s="14" t="str">
        <f t="shared" si="1"/>
        <v>Rhaid</v>
      </c>
      <c r="F59" s="48"/>
      <c r="G59" s="49"/>
      <c r="H59" s="50"/>
      <c r="I59" s="5">
        <f t="shared" si="2"/>
        <v>0</v>
      </c>
      <c r="J59" s="5">
        <f>IFERROR(VLOOKUP($B59,Weightings!$A$2:$B$18,2,FALSE),"")</f>
        <v>10</v>
      </c>
      <c r="K59" s="5">
        <f t="shared" si="4"/>
        <v>0</v>
      </c>
      <c r="L59" s="5">
        <f t="shared" si="3"/>
        <v>50</v>
      </c>
    </row>
    <row r="60" spans="1:12" ht="68.25" customHeight="1" x14ac:dyDescent="0.25">
      <c r="A60" s="46" t="s">
        <v>203</v>
      </c>
      <c r="B60" t="s">
        <v>179</v>
      </c>
      <c r="C60" s="11" t="s">
        <v>204</v>
      </c>
      <c r="D60" s="17" t="s">
        <v>205</v>
      </c>
      <c r="E60" s="14" t="str">
        <f t="shared" si="1"/>
        <v>Rhaid</v>
      </c>
      <c r="F60" s="48"/>
      <c r="G60" s="49"/>
      <c r="H60" s="50"/>
      <c r="I60" s="5">
        <f t="shared" si="2"/>
        <v>0</v>
      </c>
      <c r="J60" s="5">
        <f>IFERROR(VLOOKUP($B60,Weightings!$A$2:$B$18,2,FALSE),"")</f>
        <v>10</v>
      </c>
      <c r="K60" s="5">
        <f t="shared" si="4"/>
        <v>0</v>
      </c>
      <c r="L60" s="5">
        <f t="shared" si="3"/>
        <v>50</v>
      </c>
    </row>
    <row r="61" spans="1:12" ht="45.75" x14ac:dyDescent="0.25">
      <c r="A61" s="46" t="s">
        <v>206</v>
      </c>
      <c r="B61" t="s">
        <v>179</v>
      </c>
      <c r="C61" s="11" t="s">
        <v>207</v>
      </c>
      <c r="D61" s="16" t="s">
        <v>208</v>
      </c>
      <c r="E61" s="14" t="str">
        <f t="shared" si="1"/>
        <v>Rhaid</v>
      </c>
      <c r="F61" s="48"/>
      <c r="G61" s="49"/>
      <c r="H61" s="50"/>
      <c r="I61" s="5">
        <f t="shared" si="2"/>
        <v>0</v>
      </c>
      <c r="J61" s="5">
        <f>IFERROR(VLOOKUP($B61,Weightings!$A$2:$B$18,2,FALSE),"")</f>
        <v>10</v>
      </c>
      <c r="K61" s="5">
        <f t="shared" si="4"/>
        <v>0</v>
      </c>
      <c r="L61" s="5">
        <f t="shared" si="3"/>
        <v>50</v>
      </c>
    </row>
    <row r="62" spans="1:12" ht="45.75" x14ac:dyDescent="0.25">
      <c r="A62" s="46" t="s">
        <v>209</v>
      </c>
      <c r="B62" t="s">
        <v>179</v>
      </c>
      <c r="C62" s="11" t="s">
        <v>210</v>
      </c>
      <c r="D62" s="16" t="s">
        <v>211</v>
      </c>
      <c r="E62" s="14" t="str">
        <f t="shared" si="1"/>
        <v>Rhaid</v>
      </c>
      <c r="F62" s="48"/>
      <c r="G62" s="49"/>
      <c r="H62" s="50"/>
      <c r="I62" s="5">
        <f t="shared" si="2"/>
        <v>0</v>
      </c>
      <c r="J62" s="5">
        <f>IFERROR(VLOOKUP($B62,Weightings!$A$2:$B$18,2,FALSE),"")</f>
        <v>10</v>
      </c>
      <c r="K62" s="5">
        <f t="shared" si="4"/>
        <v>0</v>
      </c>
      <c r="L62" s="5">
        <f t="shared" si="3"/>
        <v>50</v>
      </c>
    </row>
    <row r="63" spans="1:12" ht="30.75" x14ac:dyDescent="0.25">
      <c r="A63" s="46" t="s">
        <v>212</v>
      </c>
      <c r="B63" t="s">
        <v>179</v>
      </c>
      <c r="C63" s="11" t="s">
        <v>213</v>
      </c>
      <c r="D63" s="12" t="s">
        <v>214</v>
      </c>
      <c r="E63" s="14" t="str">
        <f t="shared" si="1"/>
        <v>Rhaid</v>
      </c>
      <c r="F63" s="48"/>
      <c r="G63" s="49"/>
      <c r="H63" s="50"/>
      <c r="I63" s="5">
        <f t="shared" si="2"/>
        <v>0</v>
      </c>
      <c r="J63" s="5">
        <f>IFERROR(VLOOKUP($B63,Weightings!$A$2:$B$18,2,FALSE),"")</f>
        <v>10</v>
      </c>
      <c r="K63" s="5">
        <f t="shared" si="4"/>
        <v>0</v>
      </c>
      <c r="L63" s="5">
        <f t="shared" si="3"/>
        <v>50</v>
      </c>
    </row>
    <row r="64" spans="1:12" ht="48" customHeight="1" x14ac:dyDescent="0.25">
      <c r="A64" s="46" t="s">
        <v>215</v>
      </c>
      <c r="B64" t="s">
        <v>179</v>
      </c>
      <c r="C64" s="11" t="s">
        <v>213</v>
      </c>
      <c r="D64" s="12" t="s">
        <v>216</v>
      </c>
      <c r="E64" s="14" t="str">
        <f t="shared" si="1"/>
        <v>Rhaid</v>
      </c>
      <c r="F64" s="48"/>
      <c r="G64" s="49"/>
      <c r="H64" s="50"/>
      <c r="I64" s="5">
        <f t="shared" si="2"/>
        <v>0</v>
      </c>
      <c r="J64" s="5">
        <f>IFERROR(VLOOKUP($B64,Weightings!$A$2:$B$18,2,FALSE),"")</f>
        <v>10</v>
      </c>
      <c r="K64" s="5">
        <f t="shared" si="4"/>
        <v>0</v>
      </c>
      <c r="L64" s="5">
        <f t="shared" si="3"/>
        <v>50</v>
      </c>
    </row>
    <row r="65" spans="1:12" ht="30.75" x14ac:dyDescent="0.25">
      <c r="A65" s="46" t="s">
        <v>217</v>
      </c>
      <c r="B65" t="s">
        <v>179</v>
      </c>
      <c r="C65" s="11" t="s">
        <v>218</v>
      </c>
      <c r="D65" s="11" t="s">
        <v>219</v>
      </c>
      <c r="E65" s="14" t="str">
        <f t="shared" si="1"/>
        <v>Rhaid</v>
      </c>
      <c r="F65" s="48"/>
      <c r="G65" s="49"/>
      <c r="H65" s="50"/>
      <c r="I65" s="5">
        <f t="shared" si="2"/>
        <v>0</v>
      </c>
      <c r="J65" s="5">
        <f>IFERROR(VLOOKUP($B65,Weightings!$A$2:$B$18,2,FALSE),"")</f>
        <v>10</v>
      </c>
      <c r="K65" s="5">
        <f t="shared" si="4"/>
        <v>0</v>
      </c>
      <c r="L65" s="5">
        <f t="shared" si="3"/>
        <v>50</v>
      </c>
    </row>
    <row r="66" spans="1:12" ht="60.75" x14ac:dyDescent="0.25">
      <c r="A66" s="46" t="s">
        <v>220</v>
      </c>
      <c r="B66" t="s">
        <v>179</v>
      </c>
      <c r="C66" s="11" t="s">
        <v>221</v>
      </c>
      <c r="D66" s="16" t="s">
        <v>222</v>
      </c>
      <c r="E66" s="14" t="str">
        <f t="shared" si="1"/>
        <v>Rhaid</v>
      </c>
      <c r="F66" s="48"/>
      <c r="G66" s="49"/>
      <c r="H66" s="50"/>
      <c r="I66" s="5">
        <f t="shared" si="2"/>
        <v>0</v>
      </c>
      <c r="J66" s="5">
        <f>IFERROR(VLOOKUP($B66,Weightings!$A$2:$B$18,2,FALSE),"")</f>
        <v>10</v>
      </c>
      <c r="K66" s="5">
        <f t="shared" ref="K66:K97" si="5">IFERROR($J66*$I66,"")</f>
        <v>0</v>
      </c>
      <c r="L66" s="5">
        <f t="shared" si="3"/>
        <v>50</v>
      </c>
    </row>
    <row r="67" spans="1:12" ht="45.75" x14ac:dyDescent="0.25">
      <c r="A67" s="46" t="s">
        <v>223</v>
      </c>
      <c r="B67" t="s">
        <v>179</v>
      </c>
      <c r="C67" s="11" t="s">
        <v>224</v>
      </c>
      <c r="D67" s="16" t="s">
        <v>225</v>
      </c>
      <c r="E67" s="14" t="str">
        <f t="shared" ref="E67:E130" si="6">IF(ISNUMBER(SEARCH("Rhaid",UPPER($D67))),"Rhaid",IF(ISNUMBER(SEARCH("Dylai",UPPER($D67))),"Dylai",IF(ISNUMBER(SEARCH("MAY",UPPER($D67))),"MAY","")))</f>
        <v>Rhaid</v>
      </c>
      <c r="F67" s="48"/>
      <c r="G67" s="49"/>
      <c r="H67" s="50"/>
      <c r="I67" s="5">
        <f t="shared" ref="I67:I130" si="7">IFERROR(IF($G67="Compliant",IF($E67="Rhaid",5,IF($E67="Dylai",3,IF($E67="MAY",1,0))),IF($G67="Roadmap",IF($H67="Within 6 months after contract commencement",IF($E67="Rhaid",3,0),IF($H67="Within 12 months after contract commencement",IF($E67="Rhaid",1,IF($E67="Dylai",1,0)),0)),IF($G67="Non-compliant",IF($E67="Rhaid",-5,0),0))),"")</f>
        <v>0</v>
      </c>
      <c r="J67" s="5">
        <f>IFERROR(VLOOKUP($B67,Weightings!$A$2:$B$18,2,FALSE),"")</f>
        <v>10</v>
      </c>
      <c r="K67" s="5">
        <f t="shared" si="5"/>
        <v>0</v>
      </c>
      <c r="L67" s="5">
        <f t="shared" ref="L67:L130" si="8">IFERROR($J67*IF($E67="Rhaid",5,IF($E67="Dylai",3,IF($E67="MAY",1,0))),"")</f>
        <v>50</v>
      </c>
    </row>
    <row r="68" spans="1:12" ht="49.5" customHeight="1" x14ac:dyDescent="0.25">
      <c r="A68" s="46" t="s">
        <v>226</v>
      </c>
      <c r="B68" t="s">
        <v>179</v>
      </c>
      <c r="C68" s="11" t="s">
        <v>224</v>
      </c>
      <c r="D68" s="16" t="s">
        <v>227</v>
      </c>
      <c r="E68" s="14" t="str">
        <f t="shared" si="6"/>
        <v>Rhaid</v>
      </c>
      <c r="F68" s="48"/>
      <c r="G68" s="49"/>
      <c r="H68" s="50"/>
      <c r="I68" s="5">
        <f t="shared" si="7"/>
        <v>0</v>
      </c>
      <c r="J68" s="5">
        <f>IFERROR(VLOOKUP($B68,Weightings!$A$2:$B$18,2,FALSE),"")</f>
        <v>10</v>
      </c>
      <c r="K68" s="5">
        <f t="shared" si="5"/>
        <v>0</v>
      </c>
      <c r="L68" s="5">
        <f t="shared" si="8"/>
        <v>50</v>
      </c>
    </row>
    <row r="69" spans="1:12" ht="47.25" customHeight="1" x14ac:dyDescent="0.25">
      <c r="A69" s="46" t="s">
        <v>228</v>
      </c>
      <c r="B69" t="s">
        <v>179</v>
      </c>
      <c r="C69" s="11" t="s">
        <v>115</v>
      </c>
      <c r="D69" s="16" t="s">
        <v>229</v>
      </c>
      <c r="E69" s="14" t="str">
        <f t="shared" si="6"/>
        <v>Rhaid</v>
      </c>
      <c r="F69" s="48"/>
      <c r="G69" s="49"/>
      <c r="H69" s="50"/>
      <c r="I69" s="5">
        <f t="shared" si="7"/>
        <v>0</v>
      </c>
      <c r="J69" s="5">
        <f>IFERROR(VLOOKUP($B69,Weightings!$A$2:$B$18,2,FALSE),"")</f>
        <v>10</v>
      </c>
      <c r="K69" s="5">
        <f t="shared" si="5"/>
        <v>0</v>
      </c>
      <c r="L69" s="5">
        <f t="shared" si="8"/>
        <v>50</v>
      </c>
    </row>
    <row r="70" spans="1:12" ht="65.25" customHeight="1" x14ac:dyDescent="0.25">
      <c r="A70" s="46" t="s">
        <v>230</v>
      </c>
      <c r="B70" t="s">
        <v>179</v>
      </c>
      <c r="C70" s="11" t="s">
        <v>115</v>
      </c>
      <c r="D70" s="16" t="s">
        <v>231</v>
      </c>
      <c r="E70" s="14" t="str">
        <f t="shared" si="6"/>
        <v>Rhaid</v>
      </c>
      <c r="F70" s="48"/>
      <c r="G70" s="49"/>
      <c r="H70" s="50"/>
      <c r="I70" s="5">
        <f t="shared" si="7"/>
        <v>0</v>
      </c>
      <c r="J70" s="5">
        <f>IFERROR(VLOOKUP($B70,Weightings!$A$2:$B$18,2,FALSE),"")</f>
        <v>10</v>
      </c>
      <c r="K70" s="5">
        <f t="shared" si="5"/>
        <v>0</v>
      </c>
      <c r="L70" s="5">
        <f t="shared" si="8"/>
        <v>50</v>
      </c>
    </row>
    <row r="71" spans="1:12" ht="60" customHeight="1" x14ac:dyDescent="0.25">
      <c r="A71" s="46" t="s">
        <v>232</v>
      </c>
      <c r="B71" t="s">
        <v>179</v>
      </c>
      <c r="C71" s="11" t="s">
        <v>233</v>
      </c>
      <c r="D71" s="16" t="s">
        <v>234</v>
      </c>
      <c r="E71" s="14" t="str">
        <f t="shared" si="6"/>
        <v>Rhaid</v>
      </c>
      <c r="F71" s="48"/>
      <c r="G71" s="49"/>
      <c r="H71" s="50"/>
      <c r="I71" s="5">
        <f t="shared" si="7"/>
        <v>0</v>
      </c>
      <c r="J71" s="5">
        <f>IFERROR(VLOOKUP($B71,Weightings!$A$2:$B$18,2,FALSE),"")</f>
        <v>10</v>
      </c>
      <c r="K71" s="5">
        <f t="shared" si="5"/>
        <v>0</v>
      </c>
      <c r="L71" s="5">
        <f t="shared" si="8"/>
        <v>50</v>
      </c>
    </row>
    <row r="72" spans="1:12" ht="30.75" x14ac:dyDescent="0.25">
      <c r="A72" s="46" t="s">
        <v>235</v>
      </c>
      <c r="B72" t="s">
        <v>179</v>
      </c>
      <c r="C72" s="11" t="s">
        <v>233</v>
      </c>
      <c r="D72" s="16" t="s">
        <v>236</v>
      </c>
      <c r="E72" s="14" t="str">
        <f t="shared" si="6"/>
        <v>Rhaid</v>
      </c>
      <c r="F72" s="48"/>
      <c r="G72" s="49"/>
      <c r="H72" s="50"/>
      <c r="I72" s="5">
        <f t="shared" si="7"/>
        <v>0</v>
      </c>
      <c r="J72" s="5">
        <f>IFERROR(VLOOKUP($B72,Weightings!$A$2:$B$18,2,FALSE),"")</f>
        <v>10</v>
      </c>
      <c r="K72" s="5">
        <f t="shared" si="5"/>
        <v>0</v>
      </c>
      <c r="L72" s="5">
        <f t="shared" si="8"/>
        <v>50</v>
      </c>
    </row>
    <row r="73" spans="1:12" ht="37.5" customHeight="1" x14ac:dyDescent="0.25">
      <c r="A73" s="46" t="s">
        <v>237</v>
      </c>
      <c r="B73" t="s">
        <v>179</v>
      </c>
      <c r="C73" s="11" t="s">
        <v>238</v>
      </c>
      <c r="D73" s="16" t="s">
        <v>239</v>
      </c>
      <c r="E73" s="14" t="str">
        <f t="shared" si="6"/>
        <v>Rhaid</v>
      </c>
      <c r="F73" s="48"/>
      <c r="G73" s="49"/>
      <c r="H73" s="50"/>
      <c r="I73" s="5">
        <f t="shared" si="7"/>
        <v>0</v>
      </c>
      <c r="J73" s="5">
        <f>IFERROR(VLOOKUP($B73,Weightings!$A$2:$B$18,2,FALSE),"")</f>
        <v>10</v>
      </c>
      <c r="K73" s="5">
        <f t="shared" si="5"/>
        <v>0</v>
      </c>
      <c r="L73" s="5">
        <f t="shared" si="8"/>
        <v>50</v>
      </c>
    </row>
    <row r="74" spans="1:12" ht="48.75" customHeight="1" x14ac:dyDescent="0.25">
      <c r="A74" s="46" t="s">
        <v>240</v>
      </c>
      <c r="B74" t="s">
        <v>179</v>
      </c>
      <c r="C74" s="11" t="s">
        <v>241</v>
      </c>
      <c r="D74" s="16" t="s">
        <v>242</v>
      </c>
      <c r="E74" s="14" t="str">
        <f t="shared" si="6"/>
        <v>Rhaid</v>
      </c>
      <c r="F74" s="48"/>
      <c r="G74" s="49"/>
      <c r="H74" s="50"/>
      <c r="I74" s="5">
        <f t="shared" si="7"/>
        <v>0</v>
      </c>
      <c r="J74" s="5">
        <f>IFERROR(VLOOKUP($B74,Weightings!$A$2:$B$18,2,FALSE),"")</f>
        <v>10</v>
      </c>
      <c r="K74" s="5">
        <f t="shared" si="5"/>
        <v>0</v>
      </c>
      <c r="L74" s="5">
        <f t="shared" si="8"/>
        <v>50</v>
      </c>
    </row>
    <row r="75" spans="1:12" ht="54.75" customHeight="1" x14ac:dyDescent="0.25">
      <c r="A75" s="46" t="s">
        <v>243</v>
      </c>
      <c r="B75" t="s">
        <v>179</v>
      </c>
      <c r="C75" s="11" t="s">
        <v>244</v>
      </c>
      <c r="D75" s="16" t="s">
        <v>245</v>
      </c>
      <c r="E75" s="14" t="str">
        <f t="shared" si="6"/>
        <v>Rhaid</v>
      </c>
      <c r="F75" s="48"/>
      <c r="G75" s="49"/>
      <c r="H75" s="50"/>
      <c r="I75" s="5">
        <f t="shared" si="7"/>
        <v>0</v>
      </c>
      <c r="J75" s="5">
        <f>IFERROR(VLOOKUP($B75,Weightings!$A$2:$B$18,2,FALSE),"")</f>
        <v>10</v>
      </c>
      <c r="K75" s="5">
        <f t="shared" si="5"/>
        <v>0</v>
      </c>
      <c r="L75" s="5">
        <f t="shared" si="8"/>
        <v>50</v>
      </c>
    </row>
    <row r="76" spans="1:12" ht="63.75" customHeight="1" x14ac:dyDescent="0.25">
      <c r="A76" s="46" t="s">
        <v>246</v>
      </c>
      <c r="B76" t="s">
        <v>179</v>
      </c>
      <c r="C76" s="11" t="s">
        <v>247</v>
      </c>
      <c r="D76" s="16" t="s">
        <v>248</v>
      </c>
      <c r="E76" s="14" t="str">
        <f t="shared" si="6"/>
        <v>Rhaid</v>
      </c>
      <c r="F76" s="48"/>
      <c r="G76" s="49"/>
      <c r="H76" s="50"/>
      <c r="I76" s="5">
        <f t="shared" si="7"/>
        <v>0</v>
      </c>
      <c r="J76" s="5">
        <f>IFERROR(VLOOKUP($B76,Weightings!$A$2:$B$18,2,FALSE),"")</f>
        <v>10</v>
      </c>
      <c r="K76" s="5">
        <f t="shared" si="5"/>
        <v>0</v>
      </c>
      <c r="L76" s="5">
        <f t="shared" si="8"/>
        <v>50</v>
      </c>
    </row>
    <row r="77" spans="1:12" ht="62.25" customHeight="1" x14ac:dyDescent="0.25">
      <c r="A77" s="46" t="s">
        <v>249</v>
      </c>
      <c r="B77" t="s">
        <v>179</v>
      </c>
      <c r="C77" s="11" t="s">
        <v>250</v>
      </c>
      <c r="D77" s="16" t="s">
        <v>251</v>
      </c>
      <c r="E77" s="14" t="str">
        <f t="shared" si="6"/>
        <v>Rhaid</v>
      </c>
      <c r="F77" s="48"/>
      <c r="G77" s="49"/>
      <c r="H77" s="50"/>
      <c r="I77" s="5">
        <f t="shared" si="7"/>
        <v>0</v>
      </c>
      <c r="J77" s="5">
        <f>IFERROR(VLOOKUP($B77,Weightings!$A$2:$B$18,2,FALSE),"")</f>
        <v>10</v>
      </c>
      <c r="K77" s="5">
        <f t="shared" si="5"/>
        <v>0</v>
      </c>
      <c r="L77" s="5">
        <f t="shared" si="8"/>
        <v>50</v>
      </c>
    </row>
    <row r="78" spans="1:12" ht="67.5" customHeight="1" x14ac:dyDescent="0.25">
      <c r="A78" s="46" t="s">
        <v>252</v>
      </c>
      <c r="B78" t="s">
        <v>179</v>
      </c>
      <c r="C78" s="11" t="s">
        <v>253</v>
      </c>
      <c r="D78" s="16" t="s">
        <v>254</v>
      </c>
      <c r="E78" s="14" t="str">
        <f t="shared" si="6"/>
        <v>Dylai</v>
      </c>
      <c r="F78" s="48"/>
      <c r="G78" s="49"/>
      <c r="H78" s="50"/>
      <c r="I78" s="5">
        <f t="shared" si="7"/>
        <v>0</v>
      </c>
      <c r="J78" s="5">
        <f>IFERROR(VLOOKUP($B78,Weightings!$A$2:$B$18,2,FALSE),"")</f>
        <v>10</v>
      </c>
      <c r="K78" s="5">
        <f t="shared" si="5"/>
        <v>0</v>
      </c>
      <c r="L78" s="5">
        <f t="shared" si="8"/>
        <v>30</v>
      </c>
    </row>
    <row r="79" spans="1:12" ht="50.25" customHeight="1" x14ac:dyDescent="0.25">
      <c r="A79" s="46" t="s">
        <v>255</v>
      </c>
      <c r="B79" t="s">
        <v>179</v>
      </c>
      <c r="C79" s="11" t="s">
        <v>256</v>
      </c>
      <c r="D79" s="16" t="s">
        <v>257</v>
      </c>
      <c r="E79" s="14" t="str">
        <f t="shared" si="6"/>
        <v>Rhaid</v>
      </c>
      <c r="F79" s="48"/>
      <c r="G79" s="49"/>
      <c r="H79" s="50"/>
      <c r="I79" s="5">
        <f t="shared" si="7"/>
        <v>0</v>
      </c>
      <c r="J79" s="5">
        <f>IFERROR(VLOOKUP($B79,Weightings!$A$2:$B$18,2,FALSE),"")</f>
        <v>10</v>
      </c>
      <c r="K79" s="5">
        <f t="shared" si="5"/>
        <v>0</v>
      </c>
      <c r="L79" s="5">
        <f t="shared" si="8"/>
        <v>50</v>
      </c>
    </row>
    <row r="80" spans="1:12" ht="30.75" x14ac:dyDescent="0.25">
      <c r="A80" s="46" t="s">
        <v>258</v>
      </c>
      <c r="B80" t="s">
        <v>179</v>
      </c>
      <c r="C80" s="11" t="s">
        <v>224</v>
      </c>
      <c r="D80" s="16" t="s">
        <v>259</v>
      </c>
      <c r="E80" s="14" t="str">
        <f t="shared" si="6"/>
        <v>Rhaid</v>
      </c>
      <c r="F80" s="48"/>
      <c r="G80" s="49"/>
      <c r="H80" s="50"/>
      <c r="I80" s="5">
        <f t="shared" si="7"/>
        <v>0</v>
      </c>
      <c r="J80" s="5">
        <f>IFERROR(VLOOKUP($B80,Weightings!$A$2:$B$18,2,FALSE),"")</f>
        <v>10</v>
      </c>
      <c r="K80" s="5">
        <f t="shared" si="5"/>
        <v>0</v>
      </c>
      <c r="L80" s="5">
        <f t="shared" si="8"/>
        <v>50</v>
      </c>
    </row>
    <row r="81" spans="1:12" ht="27.75" customHeight="1" x14ac:dyDescent="0.25">
      <c r="A81" s="46" t="s">
        <v>260</v>
      </c>
      <c r="B81" t="s">
        <v>261</v>
      </c>
      <c r="C81" s="11" t="s">
        <v>118</v>
      </c>
      <c r="D81" s="16" t="s">
        <v>262</v>
      </c>
      <c r="E81" s="14" t="str">
        <f t="shared" si="6"/>
        <v>Dylai</v>
      </c>
      <c r="F81" s="48"/>
      <c r="G81" s="49"/>
      <c r="H81" s="50"/>
      <c r="I81" s="5">
        <f t="shared" si="7"/>
        <v>0</v>
      </c>
      <c r="J81" s="5">
        <f>IFERROR(VLOOKUP($B81,Weightings!$A$2:$B$18,2,FALSE),"")</f>
        <v>4</v>
      </c>
      <c r="K81" s="5">
        <f t="shared" si="5"/>
        <v>0</v>
      </c>
      <c r="L81" s="5">
        <f t="shared" si="8"/>
        <v>12</v>
      </c>
    </row>
    <row r="82" spans="1:12" ht="60" customHeight="1" x14ac:dyDescent="0.25">
      <c r="A82" s="46" t="s">
        <v>263</v>
      </c>
      <c r="B82" t="s">
        <v>264</v>
      </c>
      <c r="C82" s="11" t="s">
        <v>207</v>
      </c>
      <c r="D82" s="16" t="s">
        <v>265</v>
      </c>
      <c r="E82" s="14" t="str">
        <f t="shared" si="6"/>
        <v>Rhaid</v>
      </c>
      <c r="F82" s="48"/>
      <c r="G82" s="49"/>
      <c r="H82" s="50"/>
      <c r="I82" s="5">
        <f t="shared" si="7"/>
        <v>0</v>
      </c>
      <c r="J82" s="5">
        <f>IFERROR(VLOOKUP($B82,Weightings!$A$2:$B$18,2,FALSE),"")</f>
        <v>13</v>
      </c>
      <c r="K82" s="5">
        <f t="shared" si="5"/>
        <v>0</v>
      </c>
      <c r="L82" s="5">
        <f t="shared" si="8"/>
        <v>65</v>
      </c>
    </row>
    <row r="83" spans="1:12" ht="21.75" customHeight="1" x14ac:dyDescent="0.25">
      <c r="A83" s="46" t="s">
        <v>266</v>
      </c>
      <c r="B83" t="s">
        <v>264</v>
      </c>
      <c r="C83" s="11" t="s">
        <v>267</v>
      </c>
      <c r="D83" s="16" t="s">
        <v>268</v>
      </c>
      <c r="E83" s="14" t="str">
        <f t="shared" si="6"/>
        <v>Rhaid</v>
      </c>
      <c r="F83" s="48"/>
      <c r="G83" s="49"/>
      <c r="H83" s="50"/>
      <c r="I83" s="5">
        <f t="shared" si="7"/>
        <v>0</v>
      </c>
      <c r="J83" s="5">
        <f>IFERROR(VLOOKUP($B83,Weightings!$A$2:$B$18,2,FALSE),"")</f>
        <v>13</v>
      </c>
      <c r="K83" s="5">
        <f t="shared" si="5"/>
        <v>0</v>
      </c>
      <c r="L83" s="5">
        <f t="shared" si="8"/>
        <v>65</v>
      </c>
    </row>
    <row r="84" spans="1:12" ht="48" customHeight="1" x14ac:dyDescent="0.25">
      <c r="A84" s="46" t="s">
        <v>269</v>
      </c>
      <c r="B84" t="s">
        <v>264</v>
      </c>
      <c r="C84" s="11" t="s">
        <v>267</v>
      </c>
      <c r="D84" s="16" t="s">
        <v>270</v>
      </c>
      <c r="E84" s="14" t="str">
        <f t="shared" si="6"/>
        <v>Rhaid</v>
      </c>
      <c r="F84" s="48"/>
      <c r="G84" s="49"/>
      <c r="H84" s="50"/>
      <c r="I84" s="5">
        <f t="shared" si="7"/>
        <v>0</v>
      </c>
      <c r="J84" s="5">
        <f>IFERROR(VLOOKUP($B84,Weightings!$A$2:$B$18,2,FALSE),"")</f>
        <v>13</v>
      </c>
      <c r="K84" s="5">
        <f t="shared" si="5"/>
        <v>0</v>
      </c>
      <c r="L84" s="5">
        <f t="shared" si="8"/>
        <v>65</v>
      </c>
    </row>
    <row r="85" spans="1:12" ht="15.75" x14ac:dyDescent="0.25">
      <c r="A85" s="46" t="s">
        <v>271</v>
      </c>
      <c r="B85" t="s">
        <v>264</v>
      </c>
      <c r="C85" s="11" t="s">
        <v>267</v>
      </c>
      <c r="D85" s="16" t="s">
        <v>272</v>
      </c>
      <c r="E85" s="14" t="str">
        <f t="shared" si="6"/>
        <v>Rhaid</v>
      </c>
      <c r="F85" s="48"/>
      <c r="G85" s="49"/>
      <c r="H85" s="50"/>
      <c r="I85" s="5">
        <f t="shared" si="7"/>
        <v>0</v>
      </c>
      <c r="J85" s="5">
        <f>IFERROR(VLOOKUP($B85,Weightings!$A$2:$B$18,2,FALSE),"")</f>
        <v>13</v>
      </c>
      <c r="K85" s="5">
        <f t="shared" si="5"/>
        <v>0</v>
      </c>
      <c r="L85" s="5">
        <f t="shared" si="8"/>
        <v>65</v>
      </c>
    </row>
    <row r="86" spans="1:12" ht="63" customHeight="1" x14ac:dyDescent="0.25">
      <c r="A86" s="46" t="s">
        <v>273</v>
      </c>
      <c r="B86" t="s">
        <v>264</v>
      </c>
      <c r="C86" s="11" t="s">
        <v>274</v>
      </c>
      <c r="D86" s="16" t="s">
        <v>275</v>
      </c>
      <c r="E86" s="14" t="str">
        <f t="shared" si="6"/>
        <v>Rhaid</v>
      </c>
      <c r="F86" s="48"/>
      <c r="G86" s="49"/>
      <c r="H86" s="50"/>
      <c r="I86" s="5">
        <f t="shared" si="7"/>
        <v>0</v>
      </c>
      <c r="J86" s="5">
        <f>IFERROR(VLOOKUP($B86,Weightings!$A$2:$B$18,2,FALSE),"")</f>
        <v>13</v>
      </c>
      <c r="K86" s="5">
        <f t="shared" si="5"/>
        <v>0</v>
      </c>
      <c r="L86" s="5">
        <f t="shared" si="8"/>
        <v>65</v>
      </c>
    </row>
    <row r="87" spans="1:12" ht="68.25" customHeight="1" x14ac:dyDescent="0.25">
      <c r="A87" s="46" t="s">
        <v>276</v>
      </c>
      <c r="B87" t="s">
        <v>264</v>
      </c>
      <c r="C87" s="11" t="s">
        <v>277</v>
      </c>
      <c r="D87" s="16" t="s">
        <v>278</v>
      </c>
      <c r="E87" s="14" t="str">
        <f t="shared" si="6"/>
        <v>Rhaid</v>
      </c>
      <c r="F87" s="48"/>
      <c r="G87" s="49"/>
      <c r="H87" s="50"/>
      <c r="I87" s="5">
        <f t="shared" si="7"/>
        <v>0</v>
      </c>
      <c r="J87" s="5">
        <f>IFERROR(VLOOKUP($B87,Weightings!$A$2:$B$18,2,FALSE),"")</f>
        <v>13</v>
      </c>
      <c r="K87" s="5">
        <f t="shared" si="5"/>
        <v>0</v>
      </c>
      <c r="L87" s="5">
        <f t="shared" si="8"/>
        <v>65</v>
      </c>
    </row>
    <row r="88" spans="1:12" ht="30.75" x14ac:dyDescent="0.25">
      <c r="A88" s="46" t="s">
        <v>279</v>
      </c>
      <c r="B88" t="s">
        <v>264</v>
      </c>
      <c r="C88" s="11" t="s">
        <v>280</v>
      </c>
      <c r="D88" s="16" t="s">
        <v>281</v>
      </c>
      <c r="E88" s="14" t="str">
        <f t="shared" si="6"/>
        <v>Rhaid</v>
      </c>
      <c r="F88" s="48"/>
      <c r="G88" s="49"/>
      <c r="H88" s="50"/>
      <c r="I88" s="5">
        <f t="shared" si="7"/>
        <v>0</v>
      </c>
      <c r="J88" s="5">
        <f>IFERROR(VLOOKUP($B88,Weightings!$A$2:$B$18,2,FALSE),"")</f>
        <v>13</v>
      </c>
      <c r="K88" s="5">
        <f t="shared" si="5"/>
        <v>0</v>
      </c>
      <c r="L88" s="5">
        <f t="shared" si="8"/>
        <v>65</v>
      </c>
    </row>
    <row r="89" spans="1:12" ht="65.25" customHeight="1" x14ac:dyDescent="0.25">
      <c r="A89" s="46" t="s">
        <v>282</v>
      </c>
      <c r="B89" t="s">
        <v>264</v>
      </c>
      <c r="C89" s="11" t="s">
        <v>283</v>
      </c>
      <c r="D89" s="16" t="s">
        <v>284</v>
      </c>
      <c r="E89" s="14" t="str">
        <f t="shared" si="6"/>
        <v>Dylai</v>
      </c>
      <c r="F89" s="48"/>
      <c r="G89" s="49"/>
      <c r="H89" s="50"/>
      <c r="I89" s="5">
        <f t="shared" si="7"/>
        <v>0</v>
      </c>
      <c r="J89" s="5">
        <f>IFERROR(VLOOKUP($B89,Weightings!$A$2:$B$18,2,FALSE),"")</f>
        <v>13</v>
      </c>
      <c r="K89" s="5">
        <f t="shared" si="5"/>
        <v>0</v>
      </c>
      <c r="L89" s="5">
        <f t="shared" si="8"/>
        <v>39</v>
      </c>
    </row>
    <row r="90" spans="1:12" ht="66" customHeight="1" x14ac:dyDescent="0.25">
      <c r="A90" s="46" t="s">
        <v>285</v>
      </c>
      <c r="B90" t="s">
        <v>264</v>
      </c>
      <c r="C90" s="11" t="s">
        <v>210</v>
      </c>
      <c r="D90" s="16" t="s">
        <v>286</v>
      </c>
      <c r="E90" s="14" t="str">
        <f t="shared" si="6"/>
        <v>Rhaid</v>
      </c>
      <c r="F90" s="48"/>
      <c r="G90" s="49"/>
      <c r="H90" s="50"/>
      <c r="I90" s="5">
        <f t="shared" si="7"/>
        <v>0</v>
      </c>
      <c r="J90" s="5">
        <f>IFERROR(VLOOKUP($B90,Weightings!$A$2:$B$18,2,FALSE),"")</f>
        <v>13</v>
      </c>
      <c r="K90" s="5">
        <f t="shared" si="5"/>
        <v>0</v>
      </c>
      <c r="L90" s="5">
        <f t="shared" si="8"/>
        <v>65</v>
      </c>
    </row>
    <row r="91" spans="1:12" ht="30.75" x14ac:dyDescent="0.25">
      <c r="A91" s="46" t="s">
        <v>287</v>
      </c>
      <c r="B91" t="s">
        <v>264</v>
      </c>
      <c r="C91" s="11" t="s">
        <v>288</v>
      </c>
      <c r="D91" s="16" t="s">
        <v>289</v>
      </c>
      <c r="E91" s="14" t="str">
        <f t="shared" si="6"/>
        <v>Rhaid</v>
      </c>
      <c r="F91" s="48"/>
      <c r="G91" s="49"/>
      <c r="H91" s="50"/>
      <c r="I91" s="5">
        <f t="shared" si="7"/>
        <v>0</v>
      </c>
      <c r="J91" s="5">
        <f>IFERROR(VLOOKUP($B91,Weightings!$A$2:$B$18,2,FALSE),"")</f>
        <v>13</v>
      </c>
      <c r="K91" s="5">
        <f t="shared" si="5"/>
        <v>0</v>
      </c>
      <c r="L91" s="5">
        <f t="shared" si="8"/>
        <v>65</v>
      </c>
    </row>
    <row r="92" spans="1:12" ht="45.75" x14ac:dyDescent="0.25">
      <c r="A92" s="46" t="s">
        <v>290</v>
      </c>
      <c r="B92" t="s">
        <v>264</v>
      </c>
      <c r="C92" s="11" t="s">
        <v>291</v>
      </c>
      <c r="D92" s="16" t="s">
        <v>292</v>
      </c>
      <c r="E92" s="14" t="str">
        <f t="shared" si="6"/>
        <v>Rhaid</v>
      </c>
      <c r="F92" s="48"/>
      <c r="G92" s="49"/>
      <c r="H92" s="50"/>
      <c r="I92" s="5">
        <f t="shared" si="7"/>
        <v>0</v>
      </c>
      <c r="J92" s="5">
        <f>IFERROR(VLOOKUP($B92,Weightings!$A$2:$B$18,2,FALSE),"")</f>
        <v>13</v>
      </c>
      <c r="K92" s="5">
        <f t="shared" si="5"/>
        <v>0</v>
      </c>
      <c r="L92" s="5">
        <f t="shared" si="8"/>
        <v>65</v>
      </c>
    </row>
    <row r="93" spans="1:12" ht="45.75" x14ac:dyDescent="0.25">
      <c r="A93" s="46" t="s">
        <v>293</v>
      </c>
      <c r="B93" t="s">
        <v>264</v>
      </c>
      <c r="C93" s="11" t="s">
        <v>294</v>
      </c>
      <c r="D93" s="16" t="s">
        <v>295</v>
      </c>
      <c r="E93" s="14" t="str">
        <f t="shared" si="6"/>
        <v>Rhaid</v>
      </c>
      <c r="F93" s="48"/>
      <c r="G93" s="49"/>
      <c r="H93" s="50"/>
      <c r="I93" s="5">
        <f t="shared" si="7"/>
        <v>0</v>
      </c>
      <c r="J93" s="5">
        <f>IFERROR(VLOOKUP($B93,Weightings!$A$2:$B$18,2,FALSE),"")</f>
        <v>13</v>
      </c>
      <c r="K93" s="5">
        <f t="shared" si="5"/>
        <v>0</v>
      </c>
      <c r="L93" s="5">
        <f t="shared" si="8"/>
        <v>65</v>
      </c>
    </row>
    <row r="94" spans="1:12" ht="45.75" x14ac:dyDescent="0.25">
      <c r="A94" s="46" t="s">
        <v>296</v>
      </c>
      <c r="B94" t="s">
        <v>264</v>
      </c>
      <c r="C94" s="11" t="s">
        <v>297</v>
      </c>
      <c r="D94" s="11" t="s">
        <v>298</v>
      </c>
      <c r="E94" s="14" t="str">
        <f t="shared" si="6"/>
        <v>Rhaid</v>
      </c>
      <c r="F94" s="48"/>
      <c r="G94" s="49"/>
      <c r="H94" s="50"/>
      <c r="I94" s="5">
        <f t="shared" si="7"/>
        <v>0</v>
      </c>
      <c r="J94" s="5">
        <f>IFERROR(VLOOKUP($B94,Weightings!$A$2:$B$18,2,FALSE),"")</f>
        <v>13</v>
      </c>
      <c r="K94" s="5">
        <f t="shared" si="5"/>
        <v>0</v>
      </c>
      <c r="L94" s="5">
        <f t="shared" si="8"/>
        <v>65</v>
      </c>
    </row>
    <row r="95" spans="1:12" ht="45.75" x14ac:dyDescent="0.25">
      <c r="A95" s="46" t="s">
        <v>299</v>
      </c>
      <c r="B95" t="s">
        <v>264</v>
      </c>
      <c r="C95" s="11" t="s">
        <v>300</v>
      </c>
      <c r="D95" s="16" t="s">
        <v>301</v>
      </c>
      <c r="E95" s="14" t="str">
        <f t="shared" si="6"/>
        <v>Rhaid</v>
      </c>
      <c r="F95" s="48"/>
      <c r="G95" s="49"/>
      <c r="H95" s="50"/>
      <c r="I95" s="5">
        <f t="shared" si="7"/>
        <v>0</v>
      </c>
      <c r="J95" s="5">
        <f>IFERROR(VLOOKUP($B95,Weightings!$A$2:$B$18,2,FALSE),"")</f>
        <v>13</v>
      </c>
      <c r="K95" s="5">
        <f t="shared" si="5"/>
        <v>0</v>
      </c>
      <c r="L95" s="5">
        <f t="shared" si="8"/>
        <v>65</v>
      </c>
    </row>
    <row r="96" spans="1:12" ht="60.75" x14ac:dyDescent="0.25">
      <c r="A96" s="46" t="s">
        <v>302</v>
      </c>
      <c r="B96" t="s">
        <v>264</v>
      </c>
      <c r="C96" s="11" t="s">
        <v>303</v>
      </c>
      <c r="D96" s="16" t="s">
        <v>304</v>
      </c>
      <c r="E96" s="14" t="str">
        <f t="shared" si="6"/>
        <v>Rhaid</v>
      </c>
      <c r="F96" s="48"/>
      <c r="G96" s="49"/>
      <c r="H96" s="50"/>
      <c r="I96" s="5">
        <f t="shared" si="7"/>
        <v>0</v>
      </c>
      <c r="J96" s="5">
        <f>IFERROR(VLOOKUP($B96,Weightings!$A$2:$B$18,2,FALSE),"")</f>
        <v>13</v>
      </c>
      <c r="K96" s="5">
        <f t="shared" si="5"/>
        <v>0</v>
      </c>
      <c r="L96" s="5">
        <f t="shared" si="8"/>
        <v>65</v>
      </c>
    </row>
    <row r="97" spans="1:12" ht="60.75" x14ac:dyDescent="0.25">
      <c r="A97" s="46" t="s">
        <v>305</v>
      </c>
      <c r="B97" t="s">
        <v>264</v>
      </c>
      <c r="C97" s="11" t="s">
        <v>306</v>
      </c>
      <c r="D97" s="11" t="s">
        <v>307</v>
      </c>
      <c r="E97" s="14" t="str">
        <f t="shared" si="6"/>
        <v>Dylai</v>
      </c>
      <c r="F97" s="48"/>
      <c r="G97" s="49"/>
      <c r="H97" s="50"/>
      <c r="I97" s="5">
        <f t="shared" si="7"/>
        <v>0</v>
      </c>
      <c r="J97" s="5">
        <f>IFERROR(VLOOKUP($B97,Weightings!$A$2:$B$18,2,FALSE),"")</f>
        <v>13</v>
      </c>
      <c r="K97" s="5">
        <f t="shared" si="5"/>
        <v>0</v>
      </c>
      <c r="L97" s="5">
        <f t="shared" si="8"/>
        <v>39</v>
      </c>
    </row>
    <row r="98" spans="1:12" ht="45.75" x14ac:dyDescent="0.25">
      <c r="A98" s="46" t="s">
        <v>308</v>
      </c>
      <c r="B98" t="s">
        <v>261</v>
      </c>
      <c r="C98" s="11" t="s">
        <v>309</v>
      </c>
      <c r="D98" s="16" t="s">
        <v>310</v>
      </c>
      <c r="E98" s="14" t="str">
        <f t="shared" si="6"/>
        <v>Rhaid</v>
      </c>
      <c r="F98" s="48"/>
      <c r="G98" s="49"/>
      <c r="H98" s="50"/>
      <c r="I98" s="5">
        <f t="shared" si="7"/>
        <v>0</v>
      </c>
      <c r="J98" s="5">
        <f>IFERROR(VLOOKUP($B98,Weightings!$A$2:$B$18,2,FALSE),"")</f>
        <v>4</v>
      </c>
      <c r="K98" s="5">
        <f t="shared" ref="K98:K161" si="9">IFERROR($J98*$I98,"")</f>
        <v>0</v>
      </c>
      <c r="L98" s="5">
        <f t="shared" si="8"/>
        <v>20</v>
      </c>
    </row>
    <row r="99" spans="1:12" ht="45.75" x14ac:dyDescent="0.25">
      <c r="A99" s="46" t="s">
        <v>311</v>
      </c>
      <c r="B99" t="s">
        <v>261</v>
      </c>
      <c r="C99" s="11" t="s">
        <v>312</v>
      </c>
      <c r="D99" s="16" t="s">
        <v>313</v>
      </c>
      <c r="E99" s="14" t="str">
        <f t="shared" si="6"/>
        <v>Dylai</v>
      </c>
      <c r="F99" s="48"/>
      <c r="G99" s="49"/>
      <c r="H99" s="50"/>
      <c r="I99" s="5">
        <f t="shared" si="7"/>
        <v>0</v>
      </c>
      <c r="J99" s="5">
        <f>IFERROR(VLOOKUP($B99,Weightings!$A$2:$B$18,2,FALSE),"")</f>
        <v>4</v>
      </c>
      <c r="K99" s="5">
        <f t="shared" si="9"/>
        <v>0</v>
      </c>
      <c r="L99" s="5">
        <f t="shared" si="8"/>
        <v>12</v>
      </c>
    </row>
    <row r="100" spans="1:12" ht="45.75" x14ac:dyDescent="0.25">
      <c r="A100" s="46" t="s">
        <v>314</v>
      </c>
      <c r="B100" t="s">
        <v>261</v>
      </c>
      <c r="C100" s="11" t="s">
        <v>315</v>
      </c>
      <c r="D100" s="11" t="s">
        <v>316</v>
      </c>
      <c r="E100" s="14" t="str">
        <f t="shared" si="6"/>
        <v>Rhaid</v>
      </c>
      <c r="F100" s="48"/>
      <c r="G100" s="49"/>
      <c r="H100" s="50"/>
      <c r="I100" s="5">
        <f t="shared" si="7"/>
        <v>0</v>
      </c>
      <c r="J100" s="5">
        <f>IFERROR(VLOOKUP($B100,Weightings!$A$2:$B$18,2,FALSE),"")</f>
        <v>4</v>
      </c>
      <c r="K100" s="5">
        <f t="shared" si="9"/>
        <v>0</v>
      </c>
      <c r="L100" s="5">
        <f t="shared" si="8"/>
        <v>20</v>
      </c>
    </row>
    <row r="101" spans="1:12" ht="45.75" x14ac:dyDescent="0.25">
      <c r="A101" s="46" t="s">
        <v>317</v>
      </c>
      <c r="B101" t="s">
        <v>261</v>
      </c>
      <c r="C101" s="11" t="s">
        <v>318</v>
      </c>
      <c r="D101" s="16" t="s">
        <v>319</v>
      </c>
      <c r="E101" s="14" t="str">
        <f t="shared" si="6"/>
        <v>Rhaid</v>
      </c>
      <c r="F101" s="48"/>
      <c r="G101" s="49"/>
      <c r="H101" s="50"/>
      <c r="I101" s="5">
        <f t="shared" si="7"/>
        <v>0</v>
      </c>
      <c r="J101" s="5">
        <f>IFERROR(VLOOKUP($B101,Weightings!$A$2:$B$18,2,FALSE),"")</f>
        <v>4</v>
      </c>
      <c r="K101" s="5">
        <f t="shared" si="9"/>
        <v>0</v>
      </c>
      <c r="L101" s="5">
        <f t="shared" si="8"/>
        <v>20</v>
      </c>
    </row>
    <row r="102" spans="1:12" ht="45.75" x14ac:dyDescent="0.25">
      <c r="A102" s="46" t="s">
        <v>320</v>
      </c>
      <c r="B102" t="s">
        <v>261</v>
      </c>
      <c r="C102" s="11" t="s">
        <v>38</v>
      </c>
      <c r="D102" s="16" t="s">
        <v>321</v>
      </c>
      <c r="E102" s="14" t="str">
        <f t="shared" si="6"/>
        <v>Rhaid</v>
      </c>
      <c r="F102" s="48"/>
      <c r="G102" s="49"/>
      <c r="H102" s="50"/>
      <c r="I102" s="5">
        <f t="shared" si="7"/>
        <v>0</v>
      </c>
      <c r="J102" s="5">
        <f>IFERROR(VLOOKUP($B102,Weightings!$A$2:$B$18,2,FALSE),"")</f>
        <v>4</v>
      </c>
      <c r="K102" s="5">
        <f t="shared" si="9"/>
        <v>0</v>
      </c>
      <c r="L102" s="5">
        <f t="shared" si="8"/>
        <v>20</v>
      </c>
    </row>
    <row r="103" spans="1:12" ht="45.75" x14ac:dyDescent="0.25">
      <c r="A103" s="46" t="s">
        <v>322</v>
      </c>
      <c r="B103" t="s">
        <v>261</v>
      </c>
      <c r="C103" s="11" t="s">
        <v>323</v>
      </c>
      <c r="D103" s="16" t="s">
        <v>324</v>
      </c>
      <c r="E103" s="14" t="str">
        <f t="shared" si="6"/>
        <v>Rhaid</v>
      </c>
      <c r="F103" s="48"/>
      <c r="G103" s="49"/>
      <c r="H103" s="50"/>
      <c r="I103" s="5">
        <f t="shared" si="7"/>
        <v>0</v>
      </c>
      <c r="J103" s="5">
        <f>IFERROR(VLOOKUP($B103,Weightings!$A$2:$B$18,2,FALSE),"")</f>
        <v>4</v>
      </c>
      <c r="K103" s="5">
        <f t="shared" si="9"/>
        <v>0</v>
      </c>
      <c r="L103" s="5">
        <f t="shared" si="8"/>
        <v>20</v>
      </c>
    </row>
    <row r="104" spans="1:12" ht="45.75" x14ac:dyDescent="0.25">
      <c r="A104" s="46" t="s">
        <v>325</v>
      </c>
      <c r="B104" t="s">
        <v>261</v>
      </c>
      <c r="C104" s="11" t="s">
        <v>326</v>
      </c>
      <c r="D104" s="16" t="s">
        <v>327</v>
      </c>
      <c r="E104" s="14" t="str">
        <f t="shared" si="6"/>
        <v>Rhaid</v>
      </c>
      <c r="F104" s="48"/>
      <c r="G104" s="49"/>
      <c r="H104" s="50"/>
      <c r="I104" s="5">
        <f t="shared" si="7"/>
        <v>0</v>
      </c>
      <c r="J104" s="5">
        <f>IFERROR(VLOOKUP($B104,Weightings!$A$2:$B$18,2,FALSE),"")</f>
        <v>4</v>
      </c>
      <c r="K104" s="5">
        <f t="shared" si="9"/>
        <v>0</v>
      </c>
      <c r="L104" s="5">
        <f t="shared" si="8"/>
        <v>20</v>
      </c>
    </row>
    <row r="105" spans="1:12" ht="45.75" x14ac:dyDescent="0.25">
      <c r="A105" s="46" t="s">
        <v>328</v>
      </c>
      <c r="B105" t="s">
        <v>261</v>
      </c>
      <c r="C105" s="11" t="s">
        <v>118</v>
      </c>
      <c r="D105" s="16" t="s">
        <v>329</v>
      </c>
      <c r="E105" s="14" t="str">
        <f t="shared" si="6"/>
        <v>Rhaid</v>
      </c>
      <c r="F105" s="48"/>
      <c r="G105" s="49"/>
      <c r="H105" s="50"/>
      <c r="I105" s="5">
        <f t="shared" si="7"/>
        <v>0</v>
      </c>
      <c r="J105" s="5">
        <f>IFERROR(VLOOKUP($B105,Weightings!$A$2:$B$18,2,FALSE),"")</f>
        <v>4</v>
      </c>
      <c r="K105" s="5">
        <f t="shared" si="9"/>
        <v>0</v>
      </c>
      <c r="L105" s="5">
        <f t="shared" si="8"/>
        <v>20</v>
      </c>
    </row>
    <row r="106" spans="1:12" ht="45.75" x14ac:dyDescent="0.25">
      <c r="A106" s="46" t="s">
        <v>330</v>
      </c>
      <c r="B106" t="s">
        <v>261</v>
      </c>
      <c r="C106" s="11" t="s">
        <v>331</v>
      </c>
      <c r="D106" s="16" t="s">
        <v>332</v>
      </c>
      <c r="E106" s="14" t="str">
        <f t="shared" si="6"/>
        <v>Dylai</v>
      </c>
      <c r="F106" s="48"/>
      <c r="G106" s="49"/>
      <c r="H106" s="50"/>
      <c r="I106" s="5">
        <f t="shared" si="7"/>
        <v>0</v>
      </c>
      <c r="J106" s="5">
        <f>IFERROR(VLOOKUP($B106,Weightings!$A$2:$B$18,2,FALSE),"")</f>
        <v>4</v>
      </c>
      <c r="K106" s="5">
        <f t="shared" si="9"/>
        <v>0</v>
      </c>
      <c r="L106" s="5">
        <f t="shared" si="8"/>
        <v>12</v>
      </c>
    </row>
    <row r="107" spans="1:12" ht="30.75" x14ac:dyDescent="0.25">
      <c r="A107" s="46" t="s">
        <v>333</v>
      </c>
      <c r="B107" t="s">
        <v>261</v>
      </c>
      <c r="C107" s="11" t="s">
        <v>334</v>
      </c>
      <c r="D107" s="16" t="s">
        <v>335</v>
      </c>
      <c r="E107" s="14" t="str">
        <f t="shared" si="6"/>
        <v>Dylai</v>
      </c>
      <c r="F107" s="48"/>
      <c r="G107" s="49"/>
      <c r="H107" s="50"/>
      <c r="I107" s="5">
        <f t="shared" si="7"/>
        <v>0</v>
      </c>
      <c r="J107" s="5">
        <f>IFERROR(VLOOKUP($B107,Weightings!$A$2:$B$18,2,FALSE),"")</f>
        <v>4</v>
      </c>
      <c r="K107" s="5">
        <f t="shared" si="9"/>
        <v>0</v>
      </c>
      <c r="L107" s="5">
        <f t="shared" si="8"/>
        <v>12</v>
      </c>
    </row>
    <row r="108" spans="1:12" ht="60.75" customHeight="1" x14ac:dyDescent="0.25">
      <c r="A108" s="46" t="s">
        <v>336</v>
      </c>
      <c r="B108" t="s">
        <v>261</v>
      </c>
      <c r="C108" s="11" t="s">
        <v>337</v>
      </c>
      <c r="D108" s="16" t="s">
        <v>338</v>
      </c>
      <c r="E108" s="14" t="str">
        <f t="shared" si="6"/>
        <v>Dylai</v>
      </c>
      <c r="F108" s="48"/>
      <c r="G108" s="49"/>
      <c r="H108" s="50"/>
      <c r="I108" s="5">
        <f t="shared" si="7"/>
        <v>0</v>
      </c>
      <c r="J108" s="5">
        <f>IFERROR(VLOOKUP($B108,Weightings!$A$2:$B$18,2,FALSE),"")</f>
        <v>4</v>
      </c>
      <c r="K108" s="5">
        <f t="shared" si="9"/>
        <v>0</v>
      </c>
      <c r="L108" s="5">
        <f t="shared" si="8"/>
        <v>12</v>
      </c>
    </row>
    <row r="109" spans="1:12" ht="30.75" x14ac:dyDescent="0.25">
      <c r="A109" s="46" t="s">
        <v>339</v>
      </c>
      <c r="B109" t="s">
        <v>261</v>
      </c>
      <c r="C109" s="11" t="s">
        <v>340</v>
      </c>
      <c r="D109" s="16" t="s">
        <v>341</v>
      </c>
      <c r="E109" s="14" t="str">
        <f t="shared" si="6"/>
        <v>Rhaid</v>
      </c>
      <c r="F109" s="48"/>
      <c r="G109" s="49"/>
      <c r="H109" s="50"/>
      <c r="I109" s="5">
        <f t="shared" si="7"/>
        <v>0</v>
      </c>
      <c r="J109" s="5">
        <f>IFERROR(VLOOKUP($B109,Weightings!$A$2:$B$18,2,FALSE),"")</f>
        <v>4</v>
      </c>
      <c r="K109" s="5">
        <f t="shared" si="9"/>
        <v>0</v>
      </c>
      <c r="L109" s="5">
        <f t="shared" si="8"/>
        <v>20</v>
      </c>
    </row>
    <row r="110" spans="1:12" ht="30.75" x14ac:dyDescent="0.25">
      <c r="A110" s="46" t="s">
        <v>342</v>
      </c>
      <c r="B110" t="s">
        <v>261</v>
      </c>
      <c r="C110" s="11" t="s">
        <v>38</v>
      </c>
      <c r="D110" s="16" t="s">
        <v>343</v>
      </c>
      <c r="E110" s="14" t="str">
        <f t="shared" si="6"/>
        <v>Rhaid</v>
      </c>
      <c r="F110" s="48"/>
      <c r="G110" s="49"/>
      <c r="H110" s="50"/>
      <c r="I110" s="5">
        <f t="shared" si="7"/>
        <v>0</v>
      </c>
      <c r="J110" s="5">
        <f>IFERROR(VLOOKUP($B110,Weightings!$A$2:$B$18,2,FALSE),"")</f>
        <v>4</v>
      </c>
      <c r="K110" s="5">
        <f t="shared" si="9"/>
        <v>0</v>
      </c>
      <c r="L110" s="5">
        <f t="shared" si="8"/>
        <v>20</v>
      </c>
    </row>
    <row r="111" spans="1:12" ht="60.75" x14ac:dyDescent="0.25">
      <c r="A111" s="46" t="s">
        <v>344</v>
      </c>
      <c r="B111" t="s">
        <v>261</v>
      </c>
      <c r="C111" s="11" t="s">
        <v>345</v>
      </c>
      <c r="D111" s="16" t="s">
        <v>346</v>
      </c>
      <c r="E111" s="14" t="str">
        <f t="shared" si="6"/>
        <v>Dylai</v>
      </c>
      <c r="F111" s="48"/>
      <c r="G111" s="49"/>
      <c r="H111" s="50"/>
      <c r="I111" s="5">
        <f t="shared" si="7"/>
        <v>0</v>
      </c>
      <c r="J111" s="5">
        <f>IFERROR(VLOOKUP($B111,Weightings!$A$2:$B$18,2,FALSE),"")</f>
        <v>4</v>
      </c>
      <c r="K111" s="5">
        <f t="shared" si="9"/>
        <v>0</v>
      </c>
      <c r="L111" s="5">
        <f t="shared" si="8"/>
        <v>12</v>
      </c>
    </row>
    <row r="112" spans="1:12" ht="45.75" x14ac:dyDescent="0.25">
      <c r="A112" s="46" t="s">
        <v>347</v>
      </c>
      <c r="B112" t="s">
        <v>261</v>
      </c>
      <c r="C112" s="11" t="s">
        <v>348</v>
      </c>
      <c r="D112" s="16" t="s">
        <v>349</v>
      </c>
      <c r="E112" s="14" t="str">
        <f t="shared" si="6"/>
        <v>Dylai</v>
      </c>
      <c r="F112" s="48"/>
      <c r="G112" s="49"/>
      <c r="H112" s="50"/>
      <c r="I112" s="5">
        <f t="shared" si="7"/>
        <v>0</v>
      </c>
      <c r="J112" s="5">
        <f>IFERROR(VLOOKUP($B112,Weightings!$A$2:$B$18,2,FALSE),"")</f>
        <v>4</v>
      </c>
      <c r="K112" s="5">
        <f t="shared" si="9"/>
        <v>0</v>
      </c>
      <c r="L112" s="5">
        <f t="shared" si="8"/>
        <v>12</v>
      </c>
    </row>
    <row r="113" spans="1:12" ht="15.75" x14ac:dyDescent="0.25">
      <c r="A113" s="46" t="s">
        <v>350</v>
      </c>
      <c r="B113" t="s">
        <v>351</v>
      </c>
      <c r="C113" s="11" t="s">
        <v>352</v>
      </c>
      <c r="D113" s="16" t="s">
        <v>353</v>
      </c>
      <c r="E113" s="14" t="str">
        <f t="shared" si="6"/>
        <v>Rhaid</v>
      </c>
      <c r="F113" s="48"/>
      <c r="G113" s="49"/>
      <c r="H113" s="50"/>
      <c r="I113" s="5">
        <f t="shared" si="7"/>
        <v>0</v>
      </c>
      <c r="J113" s="5">
        <f>IFERROR(VLOOKUP($B113,Weightings!$A$2:$B$18,2,FALSE),"")</f>
        <v>3</v>
      </c>
      <c r="K113" s="5">
        <f t="shared" si="9"/>
        <v>0</v>
      </c>
      <c r="L113" s="5">
        <f t="shared" si="8"/>
        <v>15</v>
      </c>
    </row>
    <row r="114" spans="1:12" ht="66" customHeight="1" x14ac:dyDescent="0.25">
      <c r="A114" s="46" t="s">
        <v>354</v>
      </c>
      <c r="B114" t="s">
        <v>351</v>
      </c>
      <c r="C114" s="11" t="s">
        <v>355</v>
      </c>
      <c r="D114" s="16" t="s">
        <v>356</v>
      </c>
      <c r="E114" s="14" t="str">
        <f t="shared" si="6"/>
        <v>Rhaid</v>
      </c>
      <c r="F114" s="48"/>
      <c r="G114" s="49"/>
      <c r="H114" s="50"/>
      <c r="I114" s="5">
        <f t="shared" si="7"/>
        <v>0</v>
      </c>
      <c r="J114" s="5">
        <f>IFERROR(VLOOKUP($B114,Weightings!$A$2:$B$18,2,FALSE),"")</f>
        <v>3</v>
      </c>
      <c r="K114" s="5">
        <f t="shared" si="9"/>
        <v>0</v>
      </c>
      <c r="L114" s="5">
        <f t="shared" si="8"/>
        <v>15</v>
      </c>
    </row>
    <row r="115" spans="1:12" ht="45.75" x14ac:dyDescent="0.25">
      <c r="A115" s="46" t="s">
        <v>357</v>
      </c>
      <c r="B115" t="s">
        <v>351</v>
      </c>
      <c r="C115" s="11" t="s">
        <v>358</v>
      </c>
      <c r="D115" s="16" t="s">
        <v>359</v>
      </c>
      <c r="E115" s="14" t="str">
        <f t="shared" si="6"/>
        <v>Rhaid</v>
      </c>
      <c r="F115" s="48"/>
      <c r="G115" s="49"/>
      <c r="H115" s="50"/>
      <c r="I115" s="5">
        <f t="shared" si="7"/>
        <v>0</v>
      </c>
      <c r="J115" s="5">
        <f>IFERROR(VLOOKUP($B115,Weightings!$A$2:$B$18,2,FALSE),"")</f>
        <v>3</v>
      </c>
      <c r="K115" s="5">
        <f t="shared" si="9"/>
        <v>0</v>
      </c>
      <c r="L115" s="5">
        <f t="shared" si="8"/>
        <v>15</v>
      </c>
    </row>
    <row r="116" spans="1:12" ht="30.75" x14ac:dyDescent="0.25">
      <c r="A116" s="46" t="s">
        <v>360</v>
      </c>
      <c r="B116" t="s">
        <v>351</v>
      </c>
      <c r="C116" s="11" t="s">
        <v>361</v>
      </c>
      <c r="D116" s="16" t="s">
        <v>362</v>
      </c>
      <c r="E116" s="14" t="str">
        <f t="shared" si="6"/>
        <v>Rhaid</v>
      </c>
      <c r="F116" s="48"/>
      <c r="G116" s="49"/>
      <c r="H116" s="50"/>
      <c r="I116" s="5">
        <f t="shared" si="7"/>
        <v>0</v>
      </c>
      <c r="J116" s="5">
        <f>IFERROR(VLOOKUP($B116,Weightings!$A$2:$B$18,2,FALSE),"")</f>
        <v>3</v>
      </c>
      <c r="K116" s="5">
        <f t="shared" si="9"/>
        <v>0</v>
      </c>
      <c r="L116" s="5">
        <f t="shared" si="8"/>
        <v>15</v>
      </c>
    </row>
    <row r="117" spans="1:12" ht="45.75" x14ac:dyDescent="0.25">
      <c r="A117" s="46" t="s">
        <v>363</v>
      </c>
      <c r="B117" t="s">
        <v>351</v>
      </c>
      <c r="C117" s="11" t="s">
        <v>364</v>
      </c>
      <c r="D117" s="16" t="s">
        <v>365</v>
      </c>
      <c r="E117" s="14" t="str">
        <f t="shared" si="6"/>
        <v>Rhaid</v>
      </c>
      <c r="F117" s="48"/>
      <c r="G117" s="49"/>
      <c r="H117" s="50"/>
      <c r="I117" s="5">
        <f t="shared" si="7"/>
        <v>0</v>
      </c>
      <c r="J117" s="5">
        <f>IFERROR(VLOOKUP($B117,Weightings!$A$2:$B$18,2,FALSE),"")</f>
        <v>3</v>
      </c>
      <c r="K117" s="5">
        <f t="shared" si="9"/>
        <v>0</v>
      </c>
      <c r="L117" s="5">
        <f t="shared" si="8"/>
        <v>15</v>
      </c>
    </row>
    <row r="118" spans="1:12" ht="30.75" x14ac:dyDescent="0.25">
      <c r="A118" s="46" t="s">
        <v>366</v>
      </c>
      <c r="B118" t="s">
        <v>351</v>
      </c>
      <c r="C118" s="11" t="s">
        <v>367</v>
      </c>
      <c r="D118" s="16" t="s">
        <v>368</v>
      </c>
      <c r="E118" s="14" t="str">
        <f t="shared" si="6"/>
        <v>Rhaid</v>
      </c>
      <c r="F118" s="48"/>
      <c r="G118" s="49"/>
      <c r="H118" s="50"/>
      <c r="I118" s="5">
        <f t="shared" si="7"/>
        <v>0</v>
      </c>
      <c r="J118" s="5">
        <f>IFERROR(VLOOKUP($B118,Weightings!$A$2:$B$18,2,FALSE),"")</f>
        <v>3</v>
      </c>
      <c r="K118" s="5">
        <f t="shared" si="9"/>
        <v>0</v>
      </c>
      <c r="L118" s="5">
        <f t="shared" si="8"/>
        <v>15</v>
      </c>
    </row>
    <row r="119" spans="1:12" ht="67.5" customHeight="1" x14ac:dyDescent="0.25">
      <c r="A119" s="46" t="s">
        <v>369</v>
      </c>
      <c r="B119" t="s">
        <v>351</v>
      </c>
      <c r="C119" s="11" t="s">
        <v>370</v>
      </c>
      <c r="D119" s="16" t="s">
        <v>371</v>
      </c>
      <c r="E119" s="14" t="str">
        <f t="shared" si="6"/>
        <v>Rhaid</v>
      </c>
      <c r="F119" s="48"/>
      <c r="G119" s="49"/>
      <c r="H119" s="50"/>
      <c r="I119" s="5">
        <f t="shared" si="7"/>
        <v>0</v>
      </c>
      <c r="J119" s="5">
        <f>IFERROR(VLOOKUP($B119,Weightings!$A$2:$B$18,2,FALSE),"")</f>
        <v>3</v>
      </c>
      <c r="K119" s="5">
        <f t="shared" si="9"/>
        <v>0</v>
      </c>
      <c r="L119" s="5">
        <f t="shared" si="8"/>
        <v>15</v>
      </c>
    </row>
    <row r="120" spans="1:12" ht="66" customHeight="1" x14ac:dyDescent="0.25">
      <c r="A120" s="46" t="s">
        <v>372</v>
      </c>
      <c r="B120" t="s">
        <v>351</v>
      </c>
      <c r="C120" s="11" t="s">
        <v>373</v>
      </c>
      <c r="D120" s="16" t="s">
        <v>374</v>
      </c>
      <c r="E120" s="14" t="str">
        <f t="shared" si="6"/>
        <v>Rhaid</v>
      </c>
      <c r="F120" s="48"/>
      <c r="G120" s="49"/>
      <c r="H120" s="50"/>
      <c r="I120" s="5">
        <f t="shared" si="7"/>
        <v>0</v>
      </c>
      <c r="J120" s="5">
        <f>IFERROR(VLOOKUP($B120,Weightings!$A$2:$B$18,2,FALSE),"")</f>
        <v>3</v>
      </c>
      <c r="K120" s="5">
        <f t="shared" si="9"/>
        <v>0</v>
      </c>
      <c r="L120" s="5">
        <f t="shared" si="8"/>
        <v>15</v>
      </c>
    </row>
    <row r="121" spans="1:12" ht="51" customHeight="1" x14ac:dyDescent="0.25">
      <c r="A121" s="46" t="s">
        <v>375</v>
      </c>
      <c r="B121" t="s">
        <v>351</v>
      </c>
      <c r="C121" s="11" t="s">
        <v>376</v>
      </c>
      <c r="D121" s="11" t="s">
        <v>377</v>
      </c>
      <c r="E121" s="14" t="str">
        <f t="shared" si="6"/>
        <v>Dylai</v>
      </c>
      <c r="F121" s="48"/>
      <c r="G121" s="49"/>
      <c r="H121" s="50"/>
      <c r="I121" s="5">
        <f t="shared" si="7"/>
        <v>0</v>
      </c>
      <c r="J121" s="5">
        <f>IFERROR(VLOOKUP($B121,Weightings!$A$2:$B$18,2,FALSE),"")</f>
        <v>3</v>
      </c>
      <c r="K121" s="5">
        <f t="shared" si="9"/>
        <v>0</v>
      </c>
      <c r="L121" s="5">
        <f t="shared" si="8"/>
        <v>9</v>
      </c>
    </row>
    <row r="122" spans="1:12" ht="35.25" customHeight="1" x14ac:dyDescent="0.25">
      <c r="A122" s="46" t="s">
        <v>378</v>
      </c>
      <c r="B122" t="s">
        <v>351</v>
      </c>
      <c r="C122" s="11" t="s">
        <v>379</v>
      </c>
      <c r="D122" s="16" t="s">
        <v>380</v>
      </c>
      <c r="E122" s="14" t="str">
        <f t="shared" si="6"/>
        <v>Rhaid</v>
      </c>
      <c r="F122" s="48"/>
      <c r="G122" s="49"/>
      <c r="H122" s="50"/>
      <c r="I122" s="5">
        <f t="shared" si="7"/>
        <v>0</v>
      </c>
      <c r="J122" s="5">
        <f>IFERROR(VLOOKUP($B122,Weightings!$A$2:$B$18,2,FALSE),"")</f>
        <v>3</v>
      </c>
      <c r="K122" s="5">
        <f t="shared" si="9"/>
        <v>0</v>
      </c>
      <c r="L122" s="5">
        <f t="shared" si="8"/>
        <v>15</v>
      </c>
    </row>
    <row r="123" spans="1:12" ht="51" customHeight="1" x14ac:dyDescent="0.25">
      <c r="A123" s="46" t="s">
        <v>381</v>
      </c>
      <c r="B123" t="s">
        <v>351</v>
      </c>
      <c r="C123" s="11" t="s">
        <v>382</v>
      </c>
      <c r="D123" s="16" t="s">
        <v>383</v>
      </c>
      <c r="E123" s="14" t="str">
        <f t="shared" si="6"/>
        <v>Rhaid</v>
      </c>
      <c r="F123" s="48"/>
      <c r="G123" s="49"/>
      <c r="H123" s="50"/>
      <c r="I123" s="5">
        <f t="shared" si="7"/>
        <v>0</v>
      </c>
      <c r="J123" s="5">
        <f>IFERROR(VLOOKUP($B123,Weightings!$A$2:$B$18,2,FALSE),"")</f>
        <v>3</v>
      </c>
      <c r="K123" s="5">
        <f t="shared" si="9"/>
        <v>0</v>
      </c>
      <c r="L123" s="5">
        <f t="shared" si="8"/>
        <v>15</v>
      </c>
    </row>
    <row r="124" spans="1:12" ht="35.25" customHeight="1" x14ac:dyDescent="0.25">
      <c r="A124" s="46" t="s">
        <v>384</v>
      </c>
      <c r="B124" t="s">
        <v>351</v>
      </c>
      <c r="C124" s="11" t="s">
        <v>385</v>
      </c>
      <c r="D124" s="16" t="s">
        <v>386</v>
      </c>
      <c r="E124" s="14" t="str">
        <f t="shared" si="6"/>
        <v>Dylai</v>
      </c>
      <c r="F124" s="48"/>
      <c r="G124" s="49"/>
      <c r="H124" s="50"/>
      <c r="I124" s="5">
        <f t="shared" si="7"/>
        <v>0</v>
      </c>
      <c r="J124" s="5">
        <f>IFERROR(VLOOKUP($B124,Weightings!$A$2:$B$18,2,FALSE),"")</f>
        <v>3</v>
      </c>
      <c r="K124" s="5">
        <f t="shared" si="9"/>
        <v>0</v>
      </c>
      <c r="L124" s="5">
        <f t="shared" si="8"/>
        <v>9</v>
      </c>
    </row>
    <row r="125" spans="1:12" ht="48.75" customHeight="1" x14ac:dyDescent="0.25">
      <c r="A125" s="46" t="s">
        <v>387</v>
      </c>
      <c r="B125" t="s">
        <v>388</v>
      </c>
      <c r="C125" s="11" t="s">
        <v>389</v>
      </c>
      <c r="D125" s="16" t="s">
        <v>390</v>
      </c>
      <c r="E125" s="14" t="str">
        <f t="shared" si="6"/>
        <v>Dylai</v>
      </c>
      <c r="F125" s="48"/>
      <c r="G125" s="49"/>
      <c r="H125" s="50"/>
      <c r="I125" s="5">
        <f t="shared" si="7"/>
        <v>0</v>
      </c>
      <c r="J125" s="5">
        <f>IFERROR(VLOOKUP($B125,Weightings!$A$2:$B$18,2,FALSE),"")</f>
        <v>4</v>
      </c>
      <c r="K125" s="5">
        <f t="shared" si="9"/>
        <v>0</v>
      </c>
      <c r="L125" s="5">
        <f t="shared" si="8"/>
        <v>12</v>
      </c>
    </row>
    <row r="126" spans="1:12" ht="45.75" x14ac:dyDescent="0.25">
      <c r="A126" s="46" t="s">
        <v>391</v>
      </c>
      <c r="B126" t="s">
        <v>388</v>
      </c>
      <c r="C126" s="11" t="s">
        <v>167</v>
      </c>
      <c r="D126" s="16" t="s">
        <v>392</v>
      </c>
      <c r="E126" s="14" t="str">
        <f t="shared" si="6"/>
        <v>Dylai</v>
      </c>
      <c r="F126" s="48"/>
      <c r="G126" s="49"/>
      <c r="H126" s="50"/>
      <c r="I126" s="5">
        <f t="shared" si="7"/>
        <v>0</v>
      </c>
      <c r="J126" s="5">
        <f>IFERROR(VLOOKUP($B126,Weightings!$A$2:$B$18,2,FALSE),"")</f>
        <v>4</v>
      </c>
      <c r="K126" s="5">
        <f t="shared" si="9"/>
        <v>0</v>
      </c>
      <c r="L126" s="5">
        <f t="shared" si="8"/>
        <v>12</v>
      </c>
    </row>
    <row r="127" spans="1:12" ht="45.75" x14ac:dyDescent="0.25">
      <c r="A127" s="46" t="s">
        <v>393</v>
      </c>
      <c r="B127" t="s">
        <v>388</v>
      </c>
      <c r="C127" s="11" t="s">
        <v>394</v>
      </c>
      <c r="D127" s="16" t="s">
        <v>395</v>
      </c>
      <c r="E127" s="14" t="str">
        <f t="shared" si="6"/>
        <v>Rhaid</v>
      </c>
      <c r="F127" s="48"/>
      <c r="G127" s="49"/>
      <c r="H127" s="50"/>
      <c r="I127" s="5">
        <f t="shared" si="7"/>
        <v>0</v>
      </c>
      <c r="J127" s="5">
        <f>IFERROR(VLOOKUP($B127,Weightings!$A$2:$B$18,2,FALSE),"")</f>
        <v>4</v>
      </c>
      <c r="K127" s="5">
        <f t="shared" si="9"/>
        <v>0</v>
      </c>
      <c r="L127" s="5">
        <f t="shared" si="8"/>
        <v>20</v>
      </c>
    </row>
    <row r="128" spans="1:12" ht="61.5" customHeight="1" x14ac:dyDescent="0.25">
      <c r="A128" s="46" t="s">
        <v>396</v>
      </c>
      <c r="B128" t="s">
        <v>388</v>
      </c>
      <c r="C128" s="11" t="s">
        <v>397</v>
      </c>
      <c r="D128" s="16" t="s">
        <v>398</v>
      </c>
      <c r="E128" s="14" t="str">
        <f t="shared" si="6"/>
        <v>Dylai</v>
      </c>
      <c r="F128" s="48"/>
      <c r="G128" s="49"/>
      <c r="H128" s="50"/>
      <c r="I128" s="5">
        <f t="shared" si="7"/>
        <v>0</v>
      </c>
      <c r="J128" s="5">
        <f>IFERROR(VLOOKUP($B128,Weightings!$A$2:$B$18,2,FALSE),"")</f>
        <v>4</v>
      </c>
      <c r="K128" s="5">
        <f t="shared" si="9"/>
        <v>0</v>
      </c>
      <c r="L128" s="5">
        <f t="shared" si="8"/>
        <v>12</v>
      </c>
    </row>
    <row r="129" spans="1:12" ht="45.75" x14ac:dyDescent="0.25">
      <c r="A129" s="46" t="s">
        <v>399</v>
      </c>
      <c r="B129" t="s">
        <v>400</v>
      </c>
      <c r="C129" s="11" t="s">
        <v>401</v>
      </c>
      <c r="D129" s="16" t="s">
        <v>402</v>
      </c>
      <c r="E129" s="14" t="str">
        <f t="shared" si="6"/>
        <v>Rhaid</v>
      </c>
      <c r="F129" s="48"/>
      <c r="G129" s="49"/>
      <c r="H129" s="50"/>
      <c r="I129" s="5">
        <f t="shared" si="7"/>
        <v>0</v>
      </c>
      <c r="J129" s="5">
        <f>IFERROR(VLOOKUP($B129,Weightings!$A$2:$B$18,2,FALSE),"")</f>
        <v>3</v>
      </c>
      <c r="K129" s="5">
        <f t="shared" si="9"/>
        <v>0</v>
      </c>
      <c r="L129" s="5">
        <f t="shared" si="8"/>
        <v>15</v>
      </c>
    </row>
    <row r="130" spans="1:12" ht="51" customHeight="1" x14ac:dyDescent="0.25">
      <c r="A130" s="46" t="s">
        <v>403</v>
      </c>
      <c r="B130" t="s">
        <v>400</v>
      </c>
      <c r="C130" s="11" t="s">
        <v>401</v>
      </c>
      <c r="D130" s="16" t="s">
        <v>404</v>
      </c>
      <c r="E130" s="14" t="str">
        <f t="shared" si="6"/>
        <v>Rhaid</v>
      </c>
      <c r="F130" s="48"/>
      <c r="G130" s="49"/>
      <c r="H130" s="50"/>
      <c r="I130" s="5">
        <f t="shared" si="7"/>
        <v>0</v>
      </c>
      <c r="J130" s="5">
        <f>IFERROR(VLOOKUP($B130,Weightings!$A$2:$B$18,2,FALSE),"")</f>
        <v>3</v>
      </c>
      <c r="K130" s="5">
        <f t="shared" si="9"/>
        <v>0</v>
      </c>
      <c r="L130" s="5">
        <f t="shared" si="8"/>
        <v>15</v>
      </c>
    </row>
    <row r="131" spans="1:12" ht="67.5" customHeight="1" x14ac:dyDescent="0.25">
      <c r="A131" s="46" t="s">
        <v>405</v>
      </c>
      <c r="B131" t="s">
        <v>400</v>
      </c>
      <c r="C131" s="11" t="s">
        <v>406</v>
      </c>
      <c r="D131" s="16" t="s">
        <v>407</v>
      </c>
      <c r="E131" s="14" t="str">
        <f t="shared" ref="E131:E181" si="10">IF(ISNUMBER(SEARCH("Rhaid",UPPER($D131))),"Rhaid",IF(ISNUMBER(SEARCH("Dylai",UPPER($D131))),"Dylai",IF(ISNUMBER(SEARCH("MAY",UPPER($D131))),"MAY","")))</f>
        <v>Rhaid</v>
      </c>
      <c r="F131" s="48"/>
      <c r="G131" s="49"/>
      <c r="H131" s="50"/>
      <c r="I131" s="5">
        <f t="shared" ref="I131:I181" si="11">IFERROR(IF($G131="Compliant",IF($E131="Rhaid",5,IF($E131="Dylai",3,IF($E131="MAY",1,0))),IF($G131="Roadmap",IF($H131="Within 6 months after contract commencement",IF($E131="Rhaid",3,0),IF($H131="Within 12 months after contract commencement",IF($E131="Rhaid",1,IF($E131="Dylai",1,0)),0)),IF($G131="Non-compliant",IF($E131="Rhaid",-5,0),0))),"")</f>
        <v>0</v>
      </c>
      <c r="J131" s="5">
        <f>IFERROR(VLOOKUP($B131,Weightings!$A$2:$B$18,2,FALSE),"")</f>
        <v>3</v>
      </c>
      <c r="K131" s="5">
        <f t="shared" si="9"/>
        <v>0</v>
      </c>
      <c r="L131" s="5">
        <f t="shared" ref="L131:L181" si="12">IFERROR($J131*IF($E131="Rhaid",5,IF($E131="Dylai",3,IF($E131="MAY",1,0))),"")</f>
        <v>15</v>
      </c>
    </row>
    <row r="132" spans="1:12" ht="51" customHeight="1" x14ac:dyDescent="0.25">
      <c r="A132" s="46" t="s">
        <v>408</v>
      </c>
      <c r="B132" t="s">
        <v>400</v>
      </c>
      <c r="C132" s="11" t="s">
        <v>409</v>
      </c>
      <c r="D132" s="16" t="s">
        <v>410</v>
      </c>
      <c r="E132" s="14" t="str">
        <f t="shared" si="10"/>
        <v>Rhaid</v>
      </c>
      <c r="F132" s="48"/>
      <c r="G132" s="49"/>
      <c r="H132" s="50"/>
      <c r="I132" s="5">
        <f t="shared" si="11"/>
        <v>0</v>
      </c>
      <c r="J132" s="5">
        <f>IFERROR(VLOOKUP($B132,Weightings!$A$2:$B$18,2,FALSE),"")</f>
        <v>3</v>
      </c>
      <c r="K132" s="5">
        <f t="shared" si="9"/>
        <v>0</v>
      </c>
      <c r="L132" s="5">
        <f t="shared" si="12"/>
        <v>15</v>
      </c>
    </row>
    <row r="133" spans="1:12" ht="54" customHeight="1" x14ac:dyDescent="0.25">
      <c r="A133" s="46" t="s">
        <v>411</v>
      </c>
      <c r="B133" t="s">
        <v>400</v>
      </c>
      <c r="C133" s="11" t="s">
        <v>412</v>
      </c>
      <c r="D133" s="16" t="s">
        <v>413</v>
      </c>
      <c r="E133" s="14" t="str">
        <f t="shared" si="10"/>
        <v>Rhaid</v>
      </c>
      <c r="F133" s="48"/>
      <c r="G133" s="49"/>
      <c r="H133" s="50"/>
      <c r="I133" s="5">
        <f t="shared" si="11"/>
        <v>0</v>
      </c>
      <c r="J133" s="5">
        <f>IFERROR(VLOOKUP($B133,Weightings!$A$2:$B$18,2,FALSE),"")</f>
        <v>3</v>
      </c>
      <c r="K133" s="5">
        <f t="shared" si="9"/>
        <v>0</v>
      </c>
      <c r="L133" s="5">
        <f t="shared" si="12"/>
        <v>15</v>
      </c>
    </row>
    <row r="134" spans="1:12" ht="69" customHeight="1" x14ac:dyDescent="0.25">
      <c r="A134" s="46" t="s">
        <v>414</v>
      </c>
      <c r="B134" t="s">
        <v>400</v>
      </c>
      <c r="C134" s="11" t="s">
        <v>415</v>
      </c>
      <c r="D134" s="16" t="s">
        <v>416</v>
      </c>
      <c r="E134" s="14" t="str">
        <f t="shared" si="10"/>
        <v>Dylai</v>
      </c>
      <c r="F134" s="48"/>
      <c r="G134" s="49"/>
      <c r="H134" s="50"/>
      <c r="I134" s="5">
        <f t="shared" si="11"/>
        <v>0</v>
      </c>
      <c r="J134" s="5">
        <f>IFERROR(VLOOKUP($B134,Weightings!$A$2:$B$18,2,FALSE),"")</f>
        <v>3</v>
      </c>
      <c r="K134" s="5">
        <f t="shared" si="9"/>
        <v>0</v>
      </c>
      <c r="L134" s="5">
        <f t="shared" si="12"/>
        <v>9</v>
      </c>
    </row>
    <row r="135" spans="1:12" ht="67.5" customHeight="1" x14ac:dyDescent="0.25">
      <c r="A135" s="46" t="s">
        <v>417</v>
      </c>
      <c r="B135" t="s">
        <v>400</v>
      </c>
      <c r="C135" s="11" t="s">
        <v>418</v>
      </c>
      <c r="D135" s="16" t="s">
        <v>419</v>
      </c>
      <c r="E135" s="14" t="str">
        <f t="shared" si="10"/>
        <v>Dylai</v>
      </c>
      <c r="F135" s="48"/>
      <c r="G135" s="49"/>
      <c r="H135" s="50"/>
      <c r="I135" s="5">
        <f t="shared" si="11"/>
        <v>0</v>
      </c>
      <c r="J135" s="5">
        <f>IFERROR(VLOOKUP($B135,Weightings!$A$2:$B$18,2,FALSE),"")</f>
        <v>3</v>
      </c>
      <c r="K135" s="5">
        <f t="shared" si="9"/>
        <v>0</v>
      </c>
      <c r="L135" s="5">
        <f t="shared" si="12"/>
        <v>9</v>
      </c>
    </row>
    <row r="136" spans="1:12" ht="15.75" x14ac:dyDescent="0.25">
      <c r="A136" s="46" t="s">
        <v>420</v>
      </c>
      <c r="B136" t="s">
        <v>400</v>
      </c>
      <c r="C136" s="11" t="s">
        <v>421</v>
      </c>
      <c r="D136" s="16" t="s">
        <v>422</v>
      </c>
      <c r="E136" s="14" t="str">
        <f t="shared" si="10"/>
        <v>Dylai</v>
      </c>
      <c r="F136" s="48"/>
      <c r="G136" s="49"/>
      <c r="H136" s="50"/>
      <c r="I136" s="5">
        <f t="shared" si="11"/>
        <v>0</v>
      </c>
      <c r="J136" s="5">
        <f>IFERROR(VLOOKUP($B136,Weightings!$A$2:$B$18,2,FALSE),"")</f>
        <v>3</v>
      </c>
      <c r="K136" s="5">
        <f t="shared" si="9"/>
        <v>0</v>
      </c>
      <c r="L136" s="5">
        <f t="shared" si="12"/>
        <v>9</v>
      </c>
    </row>
    <row r="137" spans="1:12" ht="30.75" x14ac:dyDescent="0.25">
      <c r="A137" s="46" t="s">
        <v>423</v>
      </c>
      <c r="B137" t="s">
        <v>424</v>
      </c>
      <c r="C137" s="11" t="s">
        <v>424</v>
      </c>
      <c r="D137" s="13" t="s">
        <v>425</v>
      </c>
      <c r="E137" s="14" t="str">
        <f t="shared" si="10"/>
        <v>Rhaid</v>
      </c>
      <c r="F137" s="48"/>
      <c r="G137" s="49"/>
      <c r="H137" s="50"/>
      <c r="I137" s="5">
        <f t="shared" si="11"/>
        <v>0</v>
      </c>
      <c r="J137" s="5">
        <f>IFERROR(VLOOKUP($B137,Weightings!$A$2:$B$18,2,FALSE),"")</f>
        <v>10</v>
      </c>
      <c r="K137" s="5">
        <f t="shared" si="9"/>
        <v>0</v>
      </c>
      <c r="L137" s="5">
        <f t="shared" si="12"/>
        <v>50</v>
      </c>
    </row>
    <row r="138" spans="1:12" ht="30.75" x14ac:dyDescent="0.25">
      <c r="A138" s="46" t="s">
        <v>426</v>
      </c>
      <c r="B138" t="s">
        <v>424</v>
      </c>
      <c r="C138" s="11" t="s">
        <v>424</v>
      </c>
      <c r="D138" s="13" t="s">
        <v>427</v>
      </c>
      <c r="E138" s="14" t="str">
        <f t="shared" si="10"/>
        <v>Rhaid</v>
      </c>
      <c r="F138" s="48"/>
      <c r="G138" s="49"/>
      <c r="H138" s="50"/>
      <c r="I138" s="5">
        <f t="shared" si="11"/>
        <v>0</v>
      </c>
      <c r="J138" s="5">
        <f>IFERROR(VLOOKUP($B138,Weightings!$A$2:$B$18,2,FALSE),"")</f>
        <v>10</v>
      </c>
      <c r="K138" s="5">
        <f t="shared" si="9"/>
        <v>0</v>
      </c>
      <c r="L138" s="5">
        <f t="shared" si="12"/>
        <v>50</v>
      </c>
    </row>
    <row r="139" spans="1:12" ht="30.75" x14ac:dyDescent="0.25">
      <c r="A139" s="46" t="s">
        <v>428</v>
      </c>
      <c r="B139" t="s">
        <v>424</v>
      </c>
      <c r="C139" s="11" t="s">
        <v>424</v>
      </c>
      <c r="D139" s="13" t="s">
        <v>429</v>
      </c>
      <c r="E139" s="14" t="str">
        <f t="shared" si="10"/>
        <v>Rhaid</v>
      </c>
      <c r="F139" s="48"/>
      <c r="G139" s="49"/>
      <c r="H139" s="50"/>
      <c r="I139" s="5">
        <f t="shared" si="11"/>
        <v>0</v>
      </c>
      <c r="J139" s="5">
        <f>IFERROR(VLOOKUP($B139,Weightings!$A$2:$B$18,2,FALSE),"")</f>
        <v>10</v>
      </c>
      <c r="K139" s="5">
        <f t="shared" si="9"/>
        <v>0</v>
      </c>
      <c r="L139" s="5">
        <f t="shared" si="12"/>
        <v>50</v>
      </c>
    </row>
    <row r="140" spans="1:12" ht="30.75" x14ac:dyDescent="0.25">
      <c r="A140" s="46" t="s">
        <v>430</v>
      </c>
      <c r="B140" t="s">
        <v>424</v>
      </c>
      <c r="C140" s="11" t="s">
        <v>424</v>
      </c>
      <c r="D140" s="13" t="s">
        <v>431</v>
      </c>
      <c r="E140" s="14" t="str">
        <f t="shared" si="10"/>
        <v>Rhaid</v>
      </c>
      <c r="F140" s="48"/>
      <c r="G140" s="49"/>
      <c r="H140" s="50"/>
      <c r="I140" s="5">
        <f t="shared" si="11"/>
        <v>0</v>
      </c>
      <c r="J140" s="5">
        <f>IFERROR(VLOOKUP($B140,Weightings!$A$2:$B$18,2,FALSE),"")</f>
        <v>10</v>
      </c>
      <c r="K140" s="5">
        <f t="shared" si="9"/>
        <v>0</v>
      </c>
      <c r="L140" s="5">
        <f t="shared" si="12"/>
        <v>50</v>
      </c>
    </row>
    <row r="141" spans="1:12" ht="30.75" x14ac:dyDescent="0.25">
      <c r="A141" s="46" t="s">
        <v>432</v>
      </c>
      <c r="B141" t="s">
        <v>424</v>
      </c>
      <c r="C141" s="11" t="s">
        <v>424</v>
      </c>
      <c r="D141" s="13" t="s">
        <v>433</v>
      </c>
      <c r="E141" s="14" t="str">
        <f t="shared" si="10"/>
        <v>Rhaid</v>
      </c>
      <c r="F141" s="48"/>
      <c r="G141" s="49"/>
      <c r="H141" s="50"/>
      <c r="I141" s="5">
        <f t="shared" si="11"/>
        <v>0</v>
      </c>
      <c r="J141" s="5">
        <f>IFERROR(VLOOKUP($B141,Weightings!$A$2:$B$18,2,FALSE),"")</f>
        <v>10</v>
      </c>
      <c r="K141" s="5">
        <f t="shared" si="9"/>
        <v>0</v>
      </c>
      <c r="L141" s="5">
        <f t="shared" si="12"/>
        <v>50</v>
      </c>
    </row>
    <row r="142" spans="1:12" ht="30.75" x14ac:dyDescent="0.25">
      <c r="A142" s="46" t="s">
        <v>434</v>
      </c>
      <c r="B142" t="s">
        <v>424</v>
      </c>
      <c r="C142" s="11" t="s">
        <v>424</v>
      </c>
      <c r="D142" s="13" t="s">
        <v>435</v>
      </c>
      <c r="E142" s="14" t="str">
        <f t="shared" si="10"/>
        <v>Rhaid</v>
      </c>
      <c r="F142" s="48"/>
      <c r="G142" s="49"/>
      <c r="H142" s="50"/>
      <c r="I142" s="5">
        <f t="shared" si="11"/>
        <v>0</v>
      </c>
      <c r="J142" s="5">
        <f>IFERROR(VLOOKUP($B142,Weightings!$A$2:$B$18,2,FALSE),"")</f>
        <v>10</v>
      </c>
      <c r="K142" s="5">
        <f t="shared" si="9"/>
        <v>0</v>
      </c>
      <c r="L142" s="5">
        <f t="shared" si="12"/>
        <v>50</v>
      </c>
    </row>
    <row r="143" spans="1:12" ht="45.75" x14ac:dyDescent="0.25">
      <c r="A143" s="46" t="s">
        <v>436</v>
      </c>
      <c r="B143" t="s">
        <v>424</v>
      </c>
      <c r="C143" s="11" t="s">
        <v>424</v>
      </c>
      <c r="D143" s="13" t="s">
        <v>437</v>
      </c>
      <c r="E143" s="14" t="str">
        <f t="shared" si="10"/>
        <v>Rhaid</v>
      </c>
      <c r="F143" s="48"/>
      <c r="G143" s="49"/>
      <c r="H143" s="50"/>
      <c r="I143" s="5">
        <f t="shared" si="11"/>
        <v>0</v>
      </c>
      <c r="J143" s="5">
        <f>IFERROR(VLOOKUP($B143,Weightings!$A$2:$B$18,2,FALSE),"")</f>
        <v>10</v>
      </c>
      <c r="K143" s="5">
        <f t="shared" si="9"/>
        <v>0</v>
      </c>
      <c r="L143" s="5">
        <f t="shared" si="12"/>
        <v>50</v>
      </c>
    </row>
    <row r="144" spans="1:12" ht="30.75" x14ac:dyDescent="0.25">
      <c r="A144" s="46" t="s">
        <v>438</v>
      </c>
      <c r="B144" t="s">
        <v>424</v>
      </c>
      <c r="C144" s="11" t="s">
        <v>424</v>
      </c>
      <c r="D144" s="13" t="s">
        <v>439</v>
      </c>
      <c r="E144" s="14" t="str">
        <f t="shared" si="10"/>
        <v>Rhaid</v>
      </c>
      <c r="F144" s="48"/>
      <c r="G144" s="49"/>
      <c r="H144" s="50"/>
      <c r="I144" s="5">
        <f t="shared" si="11"/>
        <v>0</v>
      </c>
      <c r="J144" s="5">
        <f>IFERROR(VLOOKUP($B144,Weightings!$A$2:$B$18,2,FALSE),"")</f>
        <v>10</v>
      </c>
      <c r="K144" s="5">
        <f t="shared" si="9"/>
        <v>0</v>
      </c>
      <c r="L144" s="5">
        <f t="shared" si="12"/>
        <v>50</v>
      </c>
    </row>
    <row r="145" spans="1:12" ht="30.75" x14ac:dyDescent="0.25">
      <c r="A145" s="46" t="s">
        <v>440</v>
      </c>
      <c r="B145" t="s">
        <v>424</v>
      </c>
      <c r="C145" s="11" t="s">
        <v>424</v>
      </c>
      <c r="D145" s="11" t="s">
        <v>441</v>
      </c>
      <c r="E145" s="14" t="str">
        <f t="shared" si="10"/>
        <v>Rhaid</v>
      </c>
      <c r="F145" s="48"/>
      <c r="G145" s="49"/>
      <c r="H145" s="50"/>
      <c r="I145" s="5">
        <f t="shared" si="11"/>
        <v>0</v>
      </c>
      <c r="J145" s="5">
        <f>IFERROR(VLOOKUP($B145,Weightings!$A$2:$B$18,2,FALSE),"")</f>
        <v>10</v>
      </c>
      <c r="K145" s="5">
        <f t="shared" si="9"/>
        <v>0</v>
      </c>
      <c r="L145" s="5">
        <f t="shared" si="12"/>
        <v>50</v>
      </c>
    </row>
    <row r="146" spans="1:12" ht="30.75" x14ac:dyDescent="0.25">
      <c r="A146" s="46" t="s">
        <v>442</v>
      </c>
      <c r="B146" t="s">
        <v>443</v>
      </c>
      <c r="C146" s="11" t="s">
        <v>444</v>
      </c>
      <c r="D146" s="13" t="s">
        <v>445</v>
      </c>
      <c r="E146" s="14" t="str">
        <f t="shared" si="10"/>
        <v>Rhaid</v>
      </c>
      <c r="F146" s="48"/>
      <c r="G146" s="49"/>
      <c r="H146" s="50"/>
      <c r="I146" s="5">
        <f t="shared" si="11"/>
        <v>0</v>
      </c>
      <c r="J146" s="5">
        <f>IFERROR(VLOOKUP($B146,Weightings!$A$2:$B$18,2,FALSE),"")</f>
        <v>10</v>
      </c>
      <c r="K146" s="5">
        <f t="shared" si="9"/>
        <v>0</v>
      </c>
      <c r="L146" s="5">
        <f t="shared" si="12"/>
        <v>50</v>
      </c>
    </row>
    <row r="147" spans="1:12" ht="82.5" customHeight="1" x14ac:dyDescent="0.25">
      <c r="A147" s="46" t="s">
        <v>446</v>
      </c>
      <c r="B147" t="s">
        <v>443</v>
      </c>
      <c r="C147" s="11" t="s">
        <v>444</v>
      </c>
      <c r="D147" s="18" t="s">
        <v>447</v>
      </c>
      <c r="E147" s="14" t="str">
        <f t="shared" si="10"/>
        <v>Rhaid</v>
      </c>
      <c r="F147" s="48"/>
      <c r="G147" s="49"/>
      <c r="H147" s="50"/>
      <c r="I147" s="5">
        <f t="shared" si="11"/>
        <v>0</v>
      </c>
      <c r="J147" s="5">
        <f>IFERROR(VLOOKUP($B147,Weightings!$A$2:$B$18,2,FALSE),"")</f>
        <v>10</v>
      </c>
      <c r="K147" s="5">
        <f t="shared" si="9"/>
        <v>0</v>
      </c>
      <c r="L147" s="5">
        <f t="shared" si="12"/>
        <v>50</v>
      </c>
    </row>
    <row r="148" spans="1:12" ht="30.75" x14ac:dyDescent="0.25">
      <c r="A148" s="46" t="s">
        <v>448</v>
      </c>
      <c r="B148" t="s">
        <v>443</v>
      </c>
      <c r="C148" s="11" t="s">
        <v>444</v>
      </c>
      <c r="D148" s="13" t="s">
        <v>449</v>
      </c>
      <c r="E148" s="14" t="str">
        <f t="shared" si="10"/>
        <v>Rhaid</v>
      </c>
      <c r="F148" s="48"/>
      <c r="G148" s="49"/>
      <c r="H148" s="50"/>
      <c r="I148" s="5">
        <f t="shared" si="11"/>
        <v>0</v>
      </c>
      <c r="J148" s="5">
        <f>IFERROR(VLOOKUP($B148,Weightings!$A$2:$B$18,2,FALSE),"")</f>
        <v>10</v>
      </c>
      <c r="K148" s="5">
        <f t="shared" si="9"/>
        <v>0</v>
      </c>
      <c r="L148" s="5">
        <f t="shared" si="12"/>
        <v>50</v>
      </c>
    </row>
    <row r="149" spans="1:12" ht="62.25" customHeight="1" x14ac:dyDescent="0.25">
      <c r="A149" s="46" t="s">
        <v>450</v>
      </c>
      <c r="B149" t="s">
        <v>443</v>
      </c>
      <c r="C149" s="11" t="s">
        <v>444</v>
      </c>
      <c r="D149" s="74" t="s">
        <v>451</v>
      </c>
      <c r="E149" s="14" t="str">
        <f t="shared" si="10"/>
        <v>Rhaid</v>
      </c>
      <c r="F149" s="48"/>
      <c r="G149" s="49"/>
      <c r="H149" s="50"/>
      <c r="I149" s="5">
        <f t="shared" si="11"/>
        <v>0</v>
      </c>
      <c r="J149" s="5">
        <f>IFERROR(VLOOKUP($B149,Weightings!$A$2:$B$18,2,FALSE),"")</f>
        <v>10</v>
      </c>
      <c r="K149" s="5">
        <f t="shared" si="9"/>
        <v>0</v>
      </c>
      <c r="L149" s="5">
        <f t="shared" si="12"/>
        <v>50</v>
      </c>
    </row>
    <row r="150" spans="1:12" ht="30.75" x14ac:dyDescent="0.25">
      <c r="A150" s="46" t="s">
        <v>452</v>
      </c>
      <c r="B150" t="s">
        <v>443</v>
      </c>
      <c r="C150" s="11" t="s">
        <v>444</v>
      </c>
      <c r="D150" s="13" t="s">
        <v>453</v>
      </c>
      <c r="E150" s="14" t="str">
        <f t="shared" si="10"/>
        <v>Rhaid</v>
      </c>
      <c r="F150" s="48"/>
      <c r="G150" s="49"/>
      <c r="H150" s="50"/>
      <c r="I150" s="5">
        <f t="shared" si="11"/>
        <v>0</v>
      </c>
      <c r="J150" s="5">
        <f>IFERROR(VLOOKUP($B150,Weightings!$A$2:$B$18,2,FALSE),"")</f>
        <v>10</v>
      </c>
      <c r="K150" s="5">
        <f t="shared" si="9"/>
        <v>0</v>
      </c>
      <c r="L150" s="5">
        <f t="shared" si="12"/>
        <v>50</v>
      </c>
    </row>
    <row r="151" spans="1:12" ht="45.75" x14ac:dyDescent="0.25">
      <c r="A151" s="46" t="s">
        <v>454</v>
      </c>
      <c r="B151" t="s">
        <v>443</v>
      </c>
      <c r="C151" s="11" t="s">
        <v>444</v>
      </c>
      <c r="D151" s="11" t="s">
        <v>455</v>
      </c>
      <c r="E151" s="14" t="str">
        <f t="shared" si="10"/>
        <v>Rhaid</v>
      </c>
      <c r="F151" s="48"/>
      <c r="G151" s="49"/>
      <c r="H151" s="50"/>
      <c r="I151" s="5">
        <f t="shared" si="11"/>
        <v>0</v>
      </c>
      <c r="J151" s="5">
        <f>IFERROR(VLOOKUP($B151,Weightings!$A$2:$B$18,2,FALSE),"")</f>
        <v>10</v>
      </c>
      <c r="K151" s="5">
        <f t="shared" si="9"/>
        <v>0</v>
      </c>
      <c r="L151" s="5">
        <f t="shared" si="12"/>
        <v>50</v>
      </c>
    </row>
    <row r="152" spans="1:12" ht="62.25" customHeight="1" x14ac:dyDescent="0.25">
      <c r="A152" s="46" t="s">
        <v>456</v>
      </c>
      <c r="B152" t="s">
        <v>443</v>
      </c>
      <c r="C152" s="11" t="s">
        <v>444</v>
      </c>
      <c r="D152" s="13" t="s">
        <v>457</v>
      </c>
      <c r="E152" s="14" t="str">
        <f t="shared" si="10"/>
        <v>Rhaid</v>
      </c>
      <c r="F152" s="48"/>
      <c r="G152" s="49"/>
      <c r="H152" s="50"/>
      <c r="I152" s="5">
        <f t="shared" si="11"/>
        <v>0</v>
      </c>
      <c r="J152" s="5">
        <f>IFERROR(VLOOKUP($B152,Weightings!$A$2:$B$18,2,FALSE),"")</f>
        <v>10</v>
      </c>
      <c r="K152" s="5">
        <f t="shared" si="9"/>
        <v>0</v>
      </c>
      <c r="L152" s="5">
        <f t="shared" si="12"/>
        <v>50</v>
      </c>
    </row>
    <row r="153" spans="1:12" ht="30.75" x14ac:dyDescent="0.25">
      <c r="A153" s="46" t="s">
        <v>458</v>
      </c>
      <c r="B153" t="s">
        <v>443</v>
      </c>
      <c r="C153" s="11" t="s">
        <v>444</v>
      </c>
      <c r="D153" s="13" t="s">
        <v>459</v>
      </c>
      <c r="E153" s="14" t="str">
        <f t="shared" si="10"/>
        <v>Dylai</v>
      </c>
      <c r="F153" s="48"/>
      <c r="G153" s="49"/>
      <c r="H153" s="50"/>
      <c r="I153" s="5">
        <f t="shared" si="11"/>
        <v>0</v>
      </c>
      <c r="J153" s="5">
        <f>IFERROR(VLOOKUP($B153,Weightings!$A$2:$B$18,2,FALSE),"")</f>
        <v>10</v>
      </c>
      <c r="K153" s="5">
        <f t="shared" si="9"/>
        <v>0</v>
      </c>
      <c r="L153" s="5">
        <f t="shared" si="12"/>
        <v>30</v>
      </c>
    </row>
    <row r="154" spans="1:12" ht="30.75" x14ac:dyDescent="0.25">
      <c r="A154" s="46" t="s">
        <v>460</v>
      </c>
      <c r="B154" t="s">
        <v>443</v>
      </c>
      <c r="C154" s="11" t="s">
        <v>444</v>
      </c>
      <c r="D154" s="13" t="s">
        <v>461</v>
      </c>
      <c r="E154" s="14" t="str">
        <f t="shared" si="10"/>
        <v>Rhaid</v>
      </c>
      <c r="F154" s="48"/>
      <c r="G154" s="49"/>
      <c r="H154" s="50"/>
      <c r="I154" s="5">
        <f t="shared" si="11"/>
        <v>0</v>
      </c>
      <c r="J154" s="5">
        <f>IFERROR(VLOOKUP($B154,Weightings!$A$2:$B$18,2,FALSE),"")</f>
        <v>10</v>
      </c>
      <c r="K154" s="5">
        <f t="shared" si="9"/>
        <v>0</v>
      </c>
      <c r="L154" s="5">
        <f t="shared" si="12"/>
        <v>50</v>
      </c>
    </row>
    <row r="155" spans="1:12" ht="30.75" x14ac:dyDescent="0.25">
      <c r="A155" s="46" t="s">
        <v>462</v>
      </c>
      <c r="B155" t="s">
        <v>443</v>
      </c>
      <c r="C155" s="11" t="s">
        <v>444</v>
      </c>
      <c r="D155" s="13" t="s">
        <v>463</v>
      </c>
      <c r="E155" s="14" t="str">
        <f t="shared" si="10"/>
        <v>Rhaid</v>
      </c>
      <c r="F155" s="48"/>
      <c r="G155" s="49"/>
      <c r="H155" s="50"/>
      <c r="I155" s="5">
        <f t="shared" si="11"/>
        <v>0</v>
      </c>
      <c r="J155" s="5">
        <f>IFERROR(VLOOKUP($B155,Weightings!$A$2:$B$18,2,FALSE),"")</f>
        <v>10</v>
      </c>
      <c r="K155" s="5">
        <f t="shared" si="9"/>
        <v>0</v>
      </c>
      <c r="L155" s="5">
        <f t="shared" si="12"/>
        <v>50</v>
      </c>
    </row>
    <row r="156" spans="1:12" ht="30.75" x14ac:dyDescent="0.25">
      <c r="A156" s="46" t="s">
        <v>464</v>
      </c>
      <c r="B156" t="s">
        <v>443</v>
      </c>
      <c r="C156" s="11" t="s">
        <v>444</v>
      </c>
      <c r="D156" s="13" t="s">
        <v>465</v>
      </c>
      <c r="E156" s="14" t="str">
        <f t="shared" si="10"/>
        <v>Rhaid</v>
      </c>
      <c r="F156" s="48"/>
      <c r="G156" s="49"/>
      <c r="H156" s="50"/>
      <c r="I156" s="5">
        <f t="shared" si="11"/>
        <v>0</v>
      </c>
      <c r="J156" s="5">
        <f>IFERROR(VLOOKUP($B156,Weightings!$A$2:$B$18,2,FALSE),"")</f>
        <v>10</v>
      </c>
      <c r="K156" s="5">
        <f t="shared" si="9"/>
        <v>0</v>
      </c>
      <c r="L156" s="5">
        <f t="shared" si="12"/>
        <v>50</v>
      </c>
    </row>
    <row r="157" spans="1:12" ht="45.75" x14ac:dyDescent="0.25">
      <c r="A157" s="46" t="s">
        <v>466</v>
      </c>
      <c r="B157" t="s">
        <v>443</v>
      </c>
      <c r="C157" s="11" t="s">
        <v>444</v>
      </c>
      <c r="D157" s="13" t="s">
        <v>467</v>
      </c>
      <c r="E157" s="14" t="str">
        <f t="shared" si="10"/>
        <v>Rhaid</v>
      </c>
      <c r="F157" s="48"/>
      <c r="G157" s="49"/>
      <c r="H157" s="50"/>
      <c r="I157" s="5">
        <f t="shared" si="11"/>
        <v>0</v>
      </c>
      <c r="J157" s="5">
        <f>IFERROR(VLOOKUP($B157,Weightings!$A$2:$B$18,2,FALSE),"")</f>
        <v>10</v>
      </c>
      <c r="K157" s="5">
        <f t="shared" si="9"/>
        <v>0</v>
      </c>
      <c r="L157" s="5">
        <f t="shared" si="12"/>
        <v>50</v>
      </c>
    </row>
    <row r="158" spans="1:12" ht="54.75" customHeight="1" x14ac:dyDescent="0.25">
      <c r="A158" s="46" t="s">
        <v>468</v>
      </c>
      <c r="B158" t="s">
        <v>469</v>
      </c>
      <c r="C158" s="11" t="s">
        <v>470</v>
      </c>
      <c r="D158" s="16" t="s">
        <v>471</v>
      </c>
      <c r="E158" s="14" t="str">
        <f t="shared" si="10"/>
        <v>Rhaid</v>
      </c>
      <c r="F158" s="48"/>
      <c r="G158" s="49"/>
      <c r="H158" s="50"/>
      <c r="I158" s="5">
        <f t="shared" si="11"/>
        <v>0</v>
      </c>
      <c r="J158" s="5">
        <f>IFERROR(VLOOKUP($B158,Weightings!$A$2:$B$18,2,FALSE),"")</f>
        <v>7</v>
      </c>
      <c r="K158" s="5">
        <f t="shared" si="9"/>
        <v>0</v>
      </c>
      <c r="L158" s="5">
        <f t="shared" si="12"/>
        <v>35</v>
      </c>
    </row>
    <row r="159" spans="1:12" ht="30.75" x14ac:dyDescent="0.25">
      <c r="A159" s="46" t="s">
        <v>472</v>
      </c>
      <c r="B159" t="s">
        <v>469</v>
      </c>
      <c r="C159" s="11" t="s">
        <v>473</v>
      </c>
      <c r="D159" s="11" t="s">
        <v>474</v>
      </c>
      <c r="E159" s="14" t="str">
        <f t="shared" si="10"/>
        <v>Rhaid</v>
      </c>
      <c r="F159" s="48"/>
      <c r="G159" s="49"/>
      <c r="H159" s="50"/>
      <c r="I159" s="5">
        <f t="shared" si="11"/>
        <v>0</v>
      </c>
      <c r="J159" s="5">
        <f>IFERROR(VLOOKUP($B159,Weightings!$A$2:$B$18,2,FALSE),"")</f>
        <v>7</v>
      </c>
      <c r="K159" s="5">
        <f t="shared" si="9"/>
        <v>0</v>
      </c>
      <c r="L159" s="5">
        <f t="shared" si="12"/>
        <v>35</v>
      </c>
    </row>
    <row r="160" spans="1:12" ht="44.25" customHeight="1" x14ac:dyDescent="0.25">
      <c r="A160" s="46" t="s">
        <v>475</v>
      </c>
      <c r="B160" t="s">
        <v>469</v>
      </c>
      <c r="C160" s="11" t="s">
        <v>473</v>
      </c>
      <c r="D160" s="11" t="s">
        <v>476</v>
      </c>
      <c r="E160" s="14" t="str">
        <f t="shared" si="10"/>
        <v>Rhaid</v>
      </c>
      <c r="F160" s="48"/>
      <c r="G160" s="49"/>
      <c r="H160" s="50"/>
      <c r="I160" s="5">
        <f t="shared" si="11"/>
        <v>0</v>
      </c>
      <c r="J160" s="5">
        <f>IFERROR(VLOOKUP($B160,Weightings!$A$2:$B$18,2,FALSE),"")</f>
        <v>7</v>
      </c>
      <c r="K160" s="5">
        <f t="shared" si="9"/>
        <v>0</v>
      </c>
      <c r="L160" s="5">
        <f t="shared" si="12"/>
        <v>35</v>
      </c>
    </row>
    <row r="161" spans="1:12" ht="30.75" x14ac:dyDescent="0.25">
      <c r="A161" s="46" t="s">
        <v>477</v>
      </c>
      <c r="B161" t="s">
        <v>469</v>
      </c>
      <c r="C161" s="11" t="s">
        <v>473</v>
      </c>
      <c r="D161" s="11" t="s">
        <v>478</v>
      </c>
      <c r="E161" s="14" t="str">
        <f t="shared" si="10"/>
        <v>Rhaid</v>
      </c>
      <c r="F161" s="48"/>
      <c r="G161" s="49"/>
      <c r="H161" s="50"/>
      <c r="I161" s="5">
        <f t="shared" si="11"/>
        <v>0</v>
      </c>
      <c r="J161" s="5">
        <f>IFERROR(VLOOKUP($B161,Weightings!$A$2:$B$18,2,FALSE),"")</f>
        <v>7</v>
      </c>
      <c r="K161" s="5">
        <f t="shared" si="9"/>
        <v>0</v>
      </c>
      <c r="L161" s="5">
        <f t="shared" si="12"/>
        <v>35</v>
      </c>
    </row>
    <row r="162" spans="1:12" ht="30.75" x14ac:dyDescent="0.25">
      <c r="A162" s="46" t="s">
        <v>479</v>
      </c>
      <c r="B162" t="s">
        <v>469</v>
      </c>
      <c r="C162" s="11" t="s">
        <v>473</v>
      </c>
      <c r="D162" s="11" t="s">
        <v>480</v>
      </c>
      <c r="E162" s="14" t="str">
        <f t="shared" si="10"/>
        <v>Rhaid</v>
      </c>
      <c r="F162" s="48"/>
      <c r="G162" s="49"/>
      <c r="H162" s="50"/>
      <c r="I162" s="5">
        <f t="shared" si="11"/>
        <v>0</v>
      </c>
      <c r="J162" s="5">
        <f>IFERROR(VLOOKUP($B162,Weightings!$A$2:$B$18,2,FALSE),"")</f>
        <v>7</v>
      </c>
      <c r="K162" s="5">
        <f t="shared" ref="K162:K181" si="13">IFERROR($J162*$I162,"")</f>
        <v>0</v>
      </c>
      <c r="L162" s="5">
        <f t="shared" si="12"/>
        <v>35</v>
      </c>
    </row>
    <row r="163" spans="1:12" ht="30.75" x14ac:dyDescent="0.25">
      <c r="A163" s="46" t="s">
        <v>481</v>
      </c>
      <c r="B163" t="s">
        <v>469</v>
      </c>
      <c r="C163" s="11" t="s">
        <v>473</v>
      </c>
      <c r="D163" s="11" t="s">
        <v>482</v>
      </c>
      <c r="E163" s="14" t="str">
        <f t="shared" si="10"/>
        <v>Rhaid</v>
      </c>
      <c r="F163" s="48"/>
      <c r="G163" s="49"/>
      <c r="H163" s="50"/>
      <c r="I163" s="5">
        <f t="shared" si="11"/>
        <v>0</v>
      </c>
      <c r="J163" s="5">
        <f>IFERROR(VLOOKUP($B163,Weightings!$A$2:$B$18,2,FALSE),"")</f>
        <v>7</v>
      </c>
      <c r="K163" s="5">
        <f t="shared" si="13"/>
        <v>0</v>
      </c>
      <c r="L163" s="5">
        <f t="shared" si="12"/>
        <v>35</v>
      </c>
    </row>
    <row r="164" spans="1:12" ht="30.75" x14ac:dyDescent="0.25">
      <c r="A164" s="46" t="s">
        <v>483</v>
      </c>
      <c r="B164" t="s">
        <v>469</v>
      </c>
      <c r="C164" s="11" t="s">
        <v>473</v>
      </c>
      <c r="D164" s="11" t="s">
        <v>484</v>
      </c>
      <c r="E164" s="14" t="str">
        <f t="shared" si="10"/>
        <v>Rhaid</v>
      </c>
      <c r="F164" s="48"/>
      <c r="G164" s="49"/>
      <c r="H164" s="50"/>
      <c r="I164" s="5">
        <f t="shared" si="11"/>
        <v>0</v>
      </c>
      <c r="J164" s="5">
        <f>IFERROR(VLOOKUP($B164,Weightings!$A$2:$B$18,2,FALSE),"")</f>
        <v>7</v>
      </c>
      <c r="K164" s="5">
        <f t="shared" si="13"/>
        <v>0</v>
      </c>
      <c r="L164" s="5">
        <f t="shared" si="12"/>
        <v>35</v>
      </c>
    </row>
    <row r="165" spans="1:12" ht="45.75" x14ac:dyDescent="0.25">
      <c r="A165" s="46" t="s">
        <v>485</v>
      </c>
      <c r="B165" t="s">
        <v>469</v>
      </c>
      <c r="C165" s="11" t="s">
        <v>473</v>
      </c>
      <c r="D165" s="11" t="s">
        <v>486</v>
      </c>
      <c r="E165" s="14" t="str">
        <f t="shared" si="10"/>
        <v>Rhaid</v>
      </c>
      <c r="F165" s="48"/>
      <c r="G165" s="49"/>
      <c r="H165" s="50"/>
      <c r="I165" s="5">
        <f t="shared" si="11"/>
        <v>0</v>
      </c>
      <c r="J165" s="5">
        <f>IFERROR(VLOOKUP($B165,Weightings!$A$2:$B$18,2,FALSE),"")</f>
        <v>7</v>
      </c>
      <c r="K165" s="5">
        <f t="shared" si="13"/>
        <v>0</v>
      </c>
      <c r="L165" s="5">
        <f t="shared" si="12"/>
        <v>35</v>
      </c>
    </row>
    <row r="166" spans="1:12" ht="45.75" x14ac:dyDescent="0.25">
      <c r="A166" s="46" t="s">
        <v>487</v>
      </c>
      <c r="B166" t="s">
        <v>469</v>
      </c>
      <c r="C166" s="11" t="s">
        <v>473</v>
      </c>
      <c r="D166" s="11" t="s">
        <v>488</v>
      </c>
      <c r="E166" s="14" t="str">
        <f t="shared" si="10"/>
        <v>Rhaid</v>
      </c>
      <c r="F166" s="48"/>
      <c r="G166" s="49"/>
      <c r="H166" s="50"/>
      <c r="I166" s="5">
        <f t="shared" si="11"/>
        <v>0</v>
      </c>
      <c r="J166" s="5">
        <f>IFERROR(VLOOKUP($B166,Weightings!$A$2:$B$18,2,FALSE),"")</f>
        <v>7</v>
      </c>
      <c r="K166" s="5">
        <f t="shared" si="13"/>
        <v>0</v>
      </c>
      <c r="L166" s="5">
        <f t="shared" si="12"/>
        <v>35</v>
      </c>
    </row>
    <row r="167" spans="1:12" ht="30.75" x14ac:dyDescent="0.25">
      <c r="A167" s="46" t="s">
        <v>489</v>
      </c>
      <c r="B167" t="s">
        <v>469</v>
      </c>
      <c r="C167" s="11" t="s">
        <v>473</v>
      </c>
      <c r="D167" s="11" t="s">
        <v>490</v>
      </c>
      <c r="E167" s="14" t="str">
        <f t="shared" si="10"/>
        <v>Rhaid</v>
      </c>
      <c r="F167" s="48"/>
      <c r="G167" s="49"/>
      <c r="H167" s="50"/>
      <c r="I167" s="5">
        <f t="shared" si="11"/>
        <v>0</v>
      </c>
      <c r="J167" s="5">
        <f>IFERROR(VLOOKUP($B167,Weightings!$A$2:$B$18,2,FALSE),"")</f>
        <v>7</v>
      </c>
      <c r="K167" s="5">
        <f t="shared" si="13"/>
        <v>0</v>
      </c>
      <c r="L167" s="5">
        <f t="shared" si="12"/>
        <v>35</v>
      </c>
    </row>
    <row r="168" spans="1:12" ht="81" customHeight="1" x14ac:dyDescent="0.25">
      <c r="A168" s="46" t="s">
        <v>491</v>
      </c>
      <c r="B168" t="s">
        <v>469</v>
      </c>
      <c r="C168" s="11" t="s">
        <v>473</v>
      </c>
      <c r="D168" s="11" t="s">
        <v>492</v>
      </c>
      <c r="E168" s="14" t="str">
        <f t="shared" si="10"/>
        <v>Rhaid</v>
      </c>
      <c r="F168" s="48"/>
      <c r="G168" s="49"/>
      <c r="H168" s="50"/>
      <c r="I168" s="5">
        <f t="shared" si="11"/>
        <v>0</v>
      </c>
      <c r="J168" s="5">
        <f>IFERROR(VLOOKUP($B168,Weightings!$A$2:$B$18,2,FALSE),"")</f>
        <v>7</v>
      </c>
      <c r="K168" s="5">
        <f t="shared" si="13"/>
        <v>0</v>
      </c>
      <c r="L168" s="5">
        <f t="shared" si="12"/>
        <v>35</v>
      </c>
    </row>
    <row r="169" spans="1:12" ht="36.75" customHeight="1" x14ac:dyDescent="0.25">
      <c r="A169" s="46" t="s">
        <v>493</v>
      </c>
      <c r="B169" t="s">
        <v>469</v>
      </c>
      <c r="C169" s="11" t="s">
        <v>473</v>
      </c>
      <c r="D169" s="11" t="s">
        <v>494</v>
      </c>
      <c r="E169" s="14" t="str">
        <f t="shared" si="10"/>
        <v>Rhaid</v>
      </c>
      <c r="F169" s="48"/>
      <c r="G169" s="49"/>
      <c r="H169" s="50"/>
      <c r="I169" s="5">
        <f t="shared" si="11"/>
        <v>0</v>
      </c>
      <c r="J169" s="5">
        <f>IFERROR(VLOOKUP($B169,Weightings!$A$2:$B$18,2,FALSE),"")</f>
        <v>7</v>
      </c>
      <c r="K169" s="5">
        <f t="shared" si="13"/>
        <v>0</v>
      </c>
      <c r="L169" s="5">
        <f t="shared" si="12"/>
        <v>35</v>
      </c>
    </row>
    <row r="170" spans="1:12" ht="15.75" x14ac:dyDescent="0.25">
      <c r="A170" s="46" t="s">
        <v>495</v>
      </c>
      <c r="B170" t="s">
        <v>469</v>
      </c>
      <c r="C170" s="11" t="s">
        <v>473</v>
      </c>
      <c r="D170" s="11" t="s">
        <v>496</v>
      </c>
      <c r="E170" s="14" t="str">
        <f t="shared" si="10"/>
        <v>Rhaid</v>
      </c>
      <c r="F170" s="48"/>
      <c r="G170" s="49"/>
      <c r="H170" s="50"/>
      <c r="I170" s="5">
        <f t="shared" si="11"/>
        <v>0</v>
      </c>
      <c r="J170" s="5">
        <f>IFERROR(VLOOKUP($B170,Weightings!$A$2:$B$18,2,FALSE),"")</f>
        <v>7</v>
      </c>
      <c r="K170" s="5">
        <f t="shared" si="13"/>
        <v>0</v>
      </c>
      <c r="L170" s="5">
        <f t="shared" si="12"/>
        <v>35</v>
      </c>
    </row>
    <row r="171" spans="1:12" ht="15.75" x14ac:dyDescent="0.25">
      <c r="A171" s="46" t="s">
        <v>497</v>
      </c>
      <c r="B171" t="s">
        <v>469</v>
      </c>
      <c r="C171" s="11" t="s">
        <v>473</v>
      </c>
      <c r="D171" s="11" t="s">
        <v>498</v>
      </c>
      <c r="E171" s="14" t="str">
        <f t="shared" si="10"/>
        <v>Rhaid</v>
      </c>
      <c r="F171" s="48"/>
      <c r="G171" s="49"/>
      <c r="H171" s="50"/>
      <c r="I171" s="5">
        <f t="shared" si="11"/>
        <v>0</v>
      </c>
      <c r="J171" s="5">
        <f>IFERROR(VLOOKUP($B171,Weightings!$A$2:$B$18,2,FALSE),"")</f>
        <v>7</v>
      </c>
      <c r="K171" s="5">
        <f t="shared" si="13"/>
        <v>0</v>
      </c>
      <c r="L171" s="5">
        <f t="shared" si="12"/>
        <v>35</v>
      </c>
    </row>
    <row r="172" spans="1:12" ht="30.75" x14ac:dyDescent="0.25">
      <c r="A172" s="46" t="s">
        <v>499</v>
      </c>
      <c r="B172" t="s">
        <v>469</v>
      </c>
      <c r="C172" s="11" t="s">
        <v>473</v>
      </c>
      <c r="D172" s="11" t="s">
        <v>500</v>
      </c>
      <c r="E172" s="14" t="str">
        <f t="shared" si="10"/>
        <v>Rhaid</v>
      </c>
      <c r="F172" s="48"/>
      <c r="G172" s="49"/>
      <c r="H172" s="50"/>
      <c r="I172" s="5">
        <f t="shared" si="11"/>
        <v>0</v>
      </c>
      <c r="J172" s="5">
        <f>IFERROR(VLOOKUP($B172,Weightings!$A$2:$B$18,2,FALSE),"")</f>
        <v>7</v>
      </c>
      <c r="K172" s="5">
        <f t="shared" si="13"/>
        <v>0</v>
      </c>
      <c r="L172" s="5">
        <f t="shared" si="12"/>
        <v>35</v>
      </c>
    </row>
    <row r="173" spans="1:12" ht="30.75" x14ac:dyDescent="0.25">
      <c r="A173" s="46" t="s">
        <v>501</v>
      </c>
      <c r="B173" t="s">
        <v>469</v>
      </c>
      <c r="C173" s="11" t="s">
        <v>473</v>
      </c>
      <c r="D173" s="11" t="s">
        <v>502</v>
      </c>
      <c r="E173" s="14" t="str">
        <f t="shared" si="10"/>
        <v>Rhaid</v>
      </c>
      <c r="F173" s="48"/>
      <c r="G173" s="49"/>
      <c r="H173" s="50"/>
      <c r="I173" s="5">
        <f t="shared" si="11"/>
        <v>0</v>
      </c>
      <c r="J173" s="5">
        <f>IFERROR(VLOOKUP($B173,Weightings!$A$2:$B$18,2,FALSE),"")</f>
        <v>7</v>
      </c>
      <c r="K173" s="5">
        <f t="shared" si="13"/>
        <v>0</v>
      </c>
      <c r="L173" s="5">
        <f t="shared" si="12"/>
        <v>35</v>
      </c>
    </row>
    <row r="174" spans="1:12" ht="15.75" x14ac:dyDescent="0.25">
      <c r="A174" s="46" t="s">
        <v>503</v>
      </c>
      <c r="B174" t="s">
        <v>469</v>
      </c>
      <c r="C174" s="11" t="s">
        <v>473</v>
      </c>
      <c r="D174" s="11" t="s">
        <v>504</v>
      </c>
      <c r="E174" s="14" t="str">
        <f t="shared" si="10"/>
        <v>Rhaid</v>
      </c>
      <c r="F174" s="48"/>
      <c r="G174" s="49"/>
      <c r="H174" s="50"/>
      <c r="I174" s="5">
        <f t="shared" si="11"/>
        <v>0</v>
      </c>
      <c r="J174" s="5">
        <f>IFERROR(VLOOKUP($B174,Weightings!$A$2:$B$18,2,FALSE),"")</f>
        <v>7</v>
      </c>
      <c r="K174" s="5">
        <f t="shared" si="13"/>
        <v>0</v>
      </c>
      <c r="L174" s="5">
        <f t="shared" si="12"/>
        <v>35</v>
      </c>
    </row>
    <row r="175" spans="1:12" ht="15.75" x14ac:dyDescent="0.25">
      <c r="A175" s="46" t="s">
        <v>505</v>
      </c>
      <c r="B175" t="s">
        <v>469</v>
      </c>
      <c r="C175" s="11" t="s">
        <v>473</v>
      </c>
      <c r="D175" s="11" t="s">
        <v>506</v>
      </c>
      <c r="E175" s="14" t="str">
        <f t="shared" si="10"/>
        <v>Rhaid</v>
      </c>
      <c r="F175" s="48"/>
      <c r="G175" s="49"/>
      <c r="H175" s="50"/>
      <c r="I175" s="5">
        <f t="shared" si="11"/>
        <v>0</v>
      </c>
      <c r="J175" s="5">
        <f>IFERROR(VLOOKUP($B175,Weightings!$A$2:$B$18,2,FALSE),"")</f>
        <v>7</v>
      </c>
      <c r="K175" s="5">
        <f t="shared" si="13"/>
        <v>0</v>
      </c>
      <c r="L175" s="5">
        <f t="shared" si="12"/>
        <v>35</v>
      </c>
    </row>
    <row r="176" spans="1:12" ht="30.75" x14ac:dyDescent="0.25">
      <c r="A176" s="46" t="s">
        <v>507</v>
      </c>
      <c r="B176" t="s">
        <v>469</v>
      </c>
      <c r="C176" s="11" t="s">
        <v>473</v>
      </c>
      <c r="D176" s="11" t="s">
        <v>508</v>
      </c>
      <c r="E176" s="14" t="str">
        <f t="shared" si="10"/>
        <v>Rhaid</v>
      </c>
      <c r="F176" s="48"/>
      <c r="G176" s="49"/>
      <c r="H176" s="50"/>
      <c r="I176" s="5">
        <f t="shared" si="11"/>
        <v>0</v>
      </c>
      <c r="J176" s="5">
        <f>IFERROR(VLOOKUP($B176,Weightings!$A$2:$B$18,2,FALSE),"")</f>
        <v>7</v>
      </c>
      <c r="K176" s="5">
        <f t="shared" si="13"/>
        <v>0</v>
      </c>
      <c r="L176" s="5">
        <f t="shared" si="12"/>
        <v>35</v>
      </c>
    </row>
    <row r="177" spans="1:12" ht="15.75" x14ac:dyDescent="0.25">
      <c r="A177" s="46" t="s">
        <v>509</v>
      </c>
      <c r="B177" t="s">
        <v>469</v>
      </c>
      <c r="C177" s="11" t="s">
        <v>473</v>
      </c>
      <c r="D177" s="11" t="s">
        <v>510</v>
      </c>
      <c r="E177" s="14" t="str">
        <f t="shared" si="10"/>
        <v>Rhaid</v>
      </c>
      <c r="F177" s="48"/>
      <c r="G177" s="49"/>
      <c r="H177" s="50"/>
      <c r="I177" s="5">
        <f t="shared" si="11"/>
        <v>0</v>
      </c>
      <c r="J177" s="5">
        <f>IFERROR(VLOOKUP($B177,Weightings!$A$2:$B$18,2,FALSE),"")</f>
        <v>7</v>
      </c>
      <c r="K177" s="5">
        <f t="shared" si="13"/>
        <v>0</v>
      </c>
      <c r="L177" s="5">
        <f t="shared" si="12"/>
        <v>35</v>
      </c>
    </row>
    <row r="178" spans="1:12" ht="15.75" x14ac:dyDescent="0.25">
      <c r="A178" s="46" t="s">
        <v>511</v>
      </c>
      <c r="B178" t="s">
        <v>469</v>
      </c>
      <c r="C178" s="11" t="s">
        <v>473</v>
      </c>
      <c r="D178" s="11" t="s">
        <v>512</v>
      </c>
      <c r="E178" s="14" t="str">
        <f t="shared" si="10"/>
        <v>Dylai</v>
      </c>
      <c r="F178" s="48"/>
      <c r="G178" s="49"/>
      <c r="H178" s="50"/>
      <c r="I178" s="5">
        <f t="shared" si="11"/>
        <v>0</v>
      </c>
      <c r="J178" s="5">
        <f>IFERROR(VLOOKUP($B178,Weightings!$A$2:$B$18,2,FALSE),"")</f>
        <v>7</v>
      </c>
      <c r="K178" s="5">
        <f t="shared" si="13"/>
        <v>0</v>
      </c>
      <c r="L178" s="5">
        <f t="shared" si="12"/>
        <v>21</v>
      </c>
    </row>
    <row r="179" spans="1:12" ht="45.75" x14ac:dyDescent="0.25">
      <c r="A179" s="46" t="s">
        <v>513</v>
      </c>
      <c r="B179" t="s">
        <v>469</v>
      </c>
      <c r="C179" s="11" t="s">
        <v>514</v>
      </c>
      <c r="D179" s="16" t="s">
        <v>515</v>
      </c>
      <c r="E179" s="14" t="str">
        <f t="shared" si="10"/>
        <v>Rhaid</v>
      </c>
      <c r="F179" s="48"/>
      <c r="G179" s="49"/>
      <c r="H179" s="50"/>
      <c r="I179" s="5">
        <f t="shared" si="11"/>
        <v>0</v>
      </c>
      <c r="J179" s="5">
        <f>IFERROR(VLOOKUP($B179,Weightings!$A$2:$B$18,2,FALSE),"")</f>
        <v>7</v>
      </c>
      <c r="K179" s="5">
        <f t="shared" si="13"/>
        <v>0</v>
      </c>
      <c r="L179" s="5">
        <f t="shared" si="12"/>
        <v>35</v>
      </c>
    </row>
    <row r="180" spans="1:12" ht="32.25" customHeight="1" x14ac:dyDescent="0.25">
      <c r="A180" s="46" t="s">
        <v>516</v>
      </c>
      <c r="B180" t="s">
        <v>469</v>
      </c>
      <c r="C180" s="11" t="s">
        <v>473</v>
      </c>
      <c r="D180" s="74" t="s">
        <v>517</v>
      </c>
      <c r="E180" s="14" t="str">
        <f t="shared" si="10"/>
        <v>Rhaid</v>
      </c>
      <c r="F180" s="48"/>
      <c r="G180" s="49"/>
      <c r="H180" s="50"/>
      <c r="I180" s="5">
        <f t="shared" si="11"/>
        <v>0</v>
      </c>
      <c r="J180" s="5">
        <f>IFERROR(VLOOKUP($B180,Weightings!$A$2:$B$18,2,FALSE),"")</f>
        <v>7</v>
      </c>
      <c r="K180" s="5">
        <f t="shared" si="13"/>
        <v>0</v>
      </c>
      <c r="L180" s="5">
        <f t="shared" si="12"/>
        <v>35</v>
      </c>
    </row>
    <row r="181" spans="1:12" ht="45.75" x14ac:dyDescent="0.25">
      <c r="A181" s="46" t="s">
        <v>518</v>
      </c>
      <c r="B181" t="s">
        <v>469</v>
      </c>
      <c r="C181" s="11" t="s">
        <v>519</v>
      </c>
      <c r="D181" s="17" t="s">
        <v>520</v>
      </c>
      <c r="E181" s="14" t="str">
        <f t="shared" si="10"/>
        <v>Rhaid</v>
      </c>
      <c r="F181" s="48"/>
      <c r="G181" s="49"/>
      <c r="H181" s="50"/>
      <c r="I181" s="5">
        <f t="shared" si="11"/>
        <v>0</v>
      </c>
      <c r="J181" s="5">
        <f>IFERROR(VLOOKUP($B181,Weightings!$A$2:$B$18,2,FALSE),"")</f>
        <v>7</v>
      </c>
      <c r="K181" s="5">
        <f t="shared" si="13"/>
        <v>0</v>
      </c>
      <c r="L181" s="5">
        <f t="shared" si="12"/>
        <v>35</v>
      </c>
    </row>
    <row r="182" spans="1:12" x14ac:dyDescent="0.25">
      <c r="E182" s="14"/>
      <c r="J182" s="24" t="s">
        <v>521</v>
      </c>
      <c r="K182" s="24">
        <f>SUM(K2:K181)</f>
        <v>0</v>
      </c>
      <c r="L182" s="5">
        <f>SUM(L2:L181)</f>
        <v>6401</v>
      </c>
    </row>
    <row r="183" spans="1:12" x14ac:dyDescent="0.25">
      <c r="H183" s="51"/>
    </row>
    <row r="184" spans="1:12" x14ac:dyDescent="0.25">
      <c r="H184" s="51"/>
    </row>
    <row r="185" spans="1:12" x14ac:dyDescent="0.25">
      <c r="H185" s="51"/>
    </row>
    <row r="187" spans="1:12" x14ac:dyDescent="0.25">
      <c r="H187" s="51"/>
    </row>
  </sheetData>
  <sheetProtection algorithmName="SHA-512" hashValue="GWmGHNEaWgH2jPZ9f+Y5ZQ3UaTTZZ0vlliSatTxCrsYfgx6i2obT53BIHyqX9I/9fxN5uYKi1CepNrSEw/lUQw==" saltValue="6a10gAIKS6A/T+9pKLBr0g==" spinCount="100000" sheet="1" selectLockedCells="1"/>
  <dataValidations count="3">
    <dataValidation type="custom" allowBlank="1" errorTitle="Invalid Roadmap Date" error="Roadmap dates are not allowed for MAY questions." sqref="H182 H188:H500" xr:uid="{00000000-0002-0000-0400-000001000000}">
      <formula1>OR($E182&lt;&gt;"MAY",H182="")</formula1>
    </dataValidation>
    <dataValidation type="list" allowBlank="1" errorTitle="Invalid Compliance Value" error="Please select Compliant, Non-compliant, or Roadmap." sqref="G182:G500" xr:uid="{00000000-0002-0000-0400-0000E6030000}">
      <formula1>"Compliant,Non-compliant,Roadmap"</formula1>
    </dataValidation>
    <dataValidation type="list" allowBlank="1" showInputMessage="1" errorTitle="Invalid Compliance Value" error="Please select Compliant, Non-compliant, or Roadmap." promptTitle="Select from drop down list" prompt="Compliant, Non-Compliant, Roadmap" sqref="G2:G181" xr:uid="{A523363F-96BD-4CA3-90B5-62251866ED7C}">
      <formula1>"Compliant,Non-compliant,Roadmap"</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4">
        <x14:dataValidation type="list" allowBlank="1" xr:uid="{00000000-0002-0000-0400-000000000000}">
          <x14:formula1>
            <xm:f>IF($E182="SHOULD",Lists!$B$1,IF($E182="MAY",Lists!$C$1,Lists!$A$1:$A$2))</xm:f>
          </x14:formula1>
          <xm:sqref>H182 H188:H500</xm:sqref>
        </x14:dataValidation>
        <x14:dataValidation type="list" allowBlank="1" showInputMessage="1" showErrorMessage="1" xr:uid="{4F02B425-DC7D-4B9D-B728-DED69892C906}">
          <x14:formula1>
            <xm:f>Lists!$A$1:$A$2</xm:f>
          </x14:formula1>
          <xm:sqref>H183:H185 H187</xm:sqref>
        </x14:dataValidation>
        <x14:dataValidation type="list" allowBlank="1" showInputMessage="1" showErrorMessage="1" promptTitle="Select from drop down list" prompt="Within 6 months from contract commencement or within 12 months from contract commencement" xr:uid="{42C0B312-A54B-427D-8157-EF5994D13B5F}">
          <x14:formula1>
            <xm:f>Lists!$A$1:$A$2</xm:f>
          </x14:formula1>
          <xm:sqref>H2:H11 H13:H14 H16:H17 H20:H23 H179:H181 H38:H39 H41 H43:H45 H48:H49 H51:H77 H79:H80 H82:H88 H90:H96 H98 H35 H122:H123 H127 H129:H133 H137:H152 H154:H177 H25:H33 H100:H105 H109:H110 H113:H120</xm:sqref>
        </x14:dataValidation>
        <x14:dataValidation type="list" allowBlank="1" showInputMessage="1" showErrorMessage="1" promptTitle="Select from a drop down list" prompt="Within 12 months from contract commencement" xr:uid="{426A6B56-1D5F-4AF4-A1DF-854B69EA01FD}">
          <x14:formula1>
            <xm:f>Lists!$B$1</xm:f>
          </x14:formula1>
          <xm:sqref>H12 H15 H18:H19 H24 H34 H36:H37 H40 H42 H46:H47 H50 H78 H81 H89 H97 H99 H106:H108 H111:H112 H121 H124:H126 H128 H134:H136 H153 H178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TI139"/>
  <sheetViews>
    <sheetView tabSelected="1" zoomScale="80" zoomScaleNormal="80" workbookViewId="0">
      <pane xSplit="1" ySplit="1" topLeftCell="B2" activePane="bottomRight" state="frozenSplit"/>
      <selection pane="topRight" activeCell="A36" sqref="A36"/>
      <selection pane="bottomLeft" activeCell="A36" sqref="A36"/>
      <selection pane="bottomRight" activeCell="F15" sqref="F15"/>
    </sheetView>
  </sheetViews>
  <sheetFormatPr defaultColWidth="10.140625" defaultRowHeight="15" x14ac:dyDescent="0.25"/>
  <cols>
    <col min="1" max="1" width="7.28515625" style="2" customWidth="1"/>
    <col min="2" max="2" width="15.85546875" style="2" customWidth="1"/>
    <col min="3" max="3" width="21.85546875" style="2" customWidth="1"/>
    <col min="4" max="4" width="110.42578125" style="3" bestFit="1" customWidth="1"/>
    <col min="5" max="5" width="15" style="7" customWidth="1"/>
    <col min="6" max="6" width="49.7109375" style="2" customWidth="1"/>
    <col min="7" max="7" width="17.140625" style="2" customWidth="1"/>
    <col min="8" max="8" width="16.28515625" style="2" customWidth="1"/>
    <col min="9" max="9" width="16.140625" style="5" customWidth="1"/>
    <col min="10" max="10" width="17.140625" style="5" customWidth="1"/>
    <col min="11" max="11" width="26.42578125" style="5" customWidth="1"/>
    <col min="12" max="12" width="27.85546875" style="5" customWidth="1"/>
    <col min="13" max="18" width="10.140625" style="2" customWidth="1"/>
    <col min="19" max="16384" width="10.140625" style="2"/>
  </cols>
  <sheetData>
    <row r="1" spans="1:529" s="8" customFormat="1" ht="15" customHeight="1" x14ac:dyDescent="0.25">
      <c r="A1" s="33" t="s">
        <v>18</v>
      </c>
      <c r="B1" s="33" t="s">
        <v>19</v>
      </c>
      <c r="C1" s="33" t="s">
        <v>20</v>
      </c>
      <c r="D1" s="34" t="s">
        <v>21</v>
      </c>
      <c r="E1" s="35" t="s">
        <v>22</v>
      </c>
      <c r="F1" s="36" t="s">
        <v>23</v>
      </c>
      <c r="G1" s="37" t="s">
        <v>24</v>
      </c>
      <c r="H1" s="37" t="s">
        <v>25</v>
      </c>
      <c r="I1" s="39" t="s">
        <v>26</v>
      </c>
      <c r="J1" s="38" t="s">
        <v>27</v>
      </c>
      <c r="K1" s="39" t="s">
        <v>28</v>
      </c>
      <c r="L1" s="39" t="s">
        <v>29</v>
      </c>
      <c r="M1" s="40"/>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row>
    <row r="2" spans="1:529" ht="15" customHeight="1" x14ac:dyDescent="0.25">
      <c r="A2" s="9" t="s">
        <v>522</v>
      </c>
      <c r="B2" s="9" t="s">
        <v>4</v>
      </c>
      <c r="C2" s="4" t="s">
        <v>31</v>
      </c>
      <c r="D2" s="4" t="s">
        <v>523</v>
      </c>
      <c r="E2" s="14" t="str">
        <f>IF(ISNUMBER(SEARCH("Rhaid",UPPER($D2))),"Rhaid",IF(ISNUMBER(SEARCH("Dylai",UPPER($D2))),"Dylai",IF(ISNUMBER(SEARCH("MAY",UPPER($D2))),"MAY","")))</f>
        <v>Rhaid</v>
      </c>
      <c r="F2" s="41"/>
      <c r="G2" s="42"/>
      <c r="H2" s="52"/>
      <c r="I2" s="5">
        <f>IFERROR(IF($G2="Compliant",IF($E2="Rhaid",5,IF($E2="Dylai",3,IF($E2="MAY",1,0))),IF($G2="Roadmap",IF($H2="Within 6 months after contract commencement",IF($E2="Rhaid",3,0),IF($H2="Within 12 months after contract commencement",IF($E2="Rhaid",1,IF($E2="Dylai",1,0)),0)),IF($G2="Non-compliant",IF($E2="Rhaid",-5,0),0))),"")</f>
        <v>0</v>
      </c>
      <c r="J2" s="5">
        <f>IFERROR(VLOOKUP($B2,Weightings!$A$2:$B$18,2,FALSE),"")</f>
        <v>8</v>
      </c>
      <c r="K2" s="5">
        <f t="shared" ref="K2:K25" si="0">IFERROR($J2*$I2,"")</f>
        <v>0</v>
      </c>
      <c r="L2" s="5">
        <f>IFERROR($J2*IF($E2="Rhaid",5,IF($E2="Dylai",3,IF($E2="MAY",1,0))),"")</f>
        <v>40</v>
      </c>
      <c r="O2" s="9"/>
    </row>
    <row r="3" spans="1:529" ht="15" customHeight="1" x14ac:dyDescent="0.25">
      <c r="A3" s="9" t="s">
        <v>524</v>
      </c>
      <c r="B3" s="9" t="s">
        <v>4</v>
      </c>
      <c r="C3" s="4" t="s">
        <v>31</v>
      </c>
      <c r="D3" s="4" t="s">
        <v>525</v>
      </c>
      <c r="E3" s="14" t="str">
        <f t="shared" ref="E3:E25" si="1">IF(ISNUMBER(SEARCH("Rhaid",UPPER($D3))),"Rhaid",IF(ISNUMBER(SEARCH("Dylai",UPPER($D3))),"Dylai",IF(ISNUMBER(SEARCH("MAY",UPPER($D3))),"MAY","")))</f>
        <v>Rhaid</v>
      </c>
      <c r="F3" s="41"/>
      <c r="G3" s="42"/>
      <c r="H3" s="52"/>
      <c r="I3" s="5">
        <f t="shared" ref="I3:I25" si="2">IFERROR(IF($G3="Compliant",IF($E3="Rhaid",5,IF($E3="Dylai",3,IF($E3="MAY",1,0))),IF($G3="Roadmap",IF($H3="Within 6 months after contract commencement",IF($E3="Rhaid",3,0),IF($H3="Within 12 months after contract commencement",IF($E3="Rhaid",1,IF($E3="Dylai",1,0)),0)),IF($G3="Non-compliant",IF($E3="Rhaid",-5,0),0))),"")</f>
        <v>0</v>
      </c>
      <c r="J3" s="5">
        <f>IFERROR(VLOOKUP($B3,Weightings!$A$2:$B$18,2,FALSE),"")</f>
        <v>8</v>
      </c>
      <c r="K3" s="5">
        <f t="shared" si="0"/>
        <v>0</v>
      </c>
      <c r="L3" s="5">
        <f t="shared" ref="L3:L25" si="3">IFERROR($J3*IF($E3="Rhaid",5,IF($E3="Dylai",3,IF($E3="MAY",1,0))),"")</f>
        <v>40</v>
      </c>
      <c r="O3" s="9"/>
    </row>
    <row r="4" spans="1:529" ht="32.25" customHeight="1" x14ac:dyDescent="0.25">
      <c r="A4" s="9" t="s">
        <v>526</v>
      </c>
      <c r="B4" s="9" t="s">
        <v>4</v>
      </c>
      <c r="C4" s="4" t="s">
        <v>527</v>
      </c>
      <c r="D4" s="4" t="s">
        <v>528</v>
      </c>
      <c r="E4" s="14" t="str">
        <f t="shared" si="1"/>
        <v>Rhaid</v>
      </c>
      <c r="F4" s="41"/>
      <c r="G4" s="42"/>
      <c r="H4" s="52"/>
      <c r="I4" s="5">
        <f t="shared" si="2"/>
        <v>0</v>
      </c>
      <c r="J4" s="5">
        <f>IFERROR(VLOOKUP($B4,Weightings!$A$2:$B$18,2,FALSE),"")</f>
        <v>8</v>
      </c>
      <c r="K4" s="5">
        <f t="shared" si="0"/>
        <v>0</v>
      </c>
      <c r="L4" s="5">
        <f t="shared" si="3"/>
        <v>40</v>
      </c>
      <c r="O4" s="4"/>
    </row>
    <row r="5" spans="1:529" ht="28.5" customHeight="1" x14ac:dyDescent="0.25">
      <c r="A5" s="9" t="s">
        <v>529</v>
      </c>
      <c r="B5" s="9" t="s">
        <v>4</v>
      </c>
      <c r="C5" s="4" t="s">
        <v>530</v>
      </c>
      <c r="D5" s="76" t="s">
        <v>531</v>
      </c>
      <c r="E5" s="14" t="str">
        <f t="shared" si="1"/>
        <v>Dylai</v>
      </c>
      <c r="F5" s="41"/>
      <c r="G5" s="42"/>
      <c r="H5" s="52"/>
      <c r="I5" s="5">
        <f t="shared" si="2"/>
        <v>0</v>
      </c>
      <c r="J5" s="5">
        <f>IFERROR(VLOOKUP($B5,Weightings!$A$2:$B$18,2,FALSE),"")</f>
        <v>8</v>
      </c>
      <c r="K5" s="5">
        <f t="shared" si="0"/>
        <v>0</v>
      </c>
      <c r="L5" s="5">
        <f t="shared" si="3"/>
        <v>24</v>
      </c>
      <c r="O5" s="9"/>
    </row>
    <row r="6" spans="1:529" ht="15" customHeight="1" x14ac:dyDescent="0.25">
      <c r="A6" s="9" t="s">
        <v>532</v>
      </c>
      <c r="B6" s="9" t="s">
        <v>4</v>
      </c>
      <c r="C6" s="4" t="s">
        <v>530</v>
      </c>
      <c r="D6" s="76" t="s">
        <v>533</v>
      </c>
      <c r="E6" s="14" t="str">
        <f t="shared" si="1"/>
        <v>Dylai</v>
      </c>
      <c r="F6" s="41"/>
      <c r="G6" s="42"/>
      <c r="H6" s="52"/>
      <c r="I6" s="5">
        <f t="shared" si="2"/>
        <v>0</v>
      </c>
      <c r="J6" s="5">
        <f>IFERROR(VLOOKUP($B6,Weightings!$A$2:$B$18,2,FALSE),"")</f>
        <v>8</v>
      </c>
      <c r="K6" s="5">
        <f t="shared" si="0"/>
        <v>0</v>
      </c>
      <c r="L6" s="5">
        <f t="shared" si="3"/>
        <v>24</v>
      </c>
      <c r="O6" s="9"/>
    </row>
    <row r="7" spans="1:529" ht="15" customHeight="1" x14ac:dyDescent="0.25">
      <c r="A7" s="9" t="s">
        <v>534</v>
      </c>
      <c r="B7" s="9" t="s">
        <v>4</v>
      </c>
      <c r="C7" s="4" t="s">
        <v>535</v>
      </c>
      <c r="D7" s="4" t="s">
        <v>536</v>
      </c>
      <c r="E7" s="14" t="str">
        <f t="shared" si="1"/>
        <v>Rhaid</v>
      </c>
      <c r="F7" s="41"/>
      <c r="G7" s="42"/>
      <c r="H7" s="52"/>
      <c r="I7" s="5">
        <f t="shared" si="2"/>
        <v>0</v>
      </c>
      <c r="J7" s="5">
        <f>IFERROR(VLOOKUP($B7,Weightings!$A$2:$B$18,2,FALSE),"")</f>
        <v>8</v>
      </c>
      <c r="K7" s="5">
        <f t="shared" si="0"/>
        <v>0</v>
      </c>
      <c r="L7" s="5">
        <f t="shared" si="3"/>
        <v>40</v>
      </c>
      <c r="O7" s="9"/>
    </row>
    <row r="8" spans="1:529" ht="25.5" customHeight="1" x14ac:dyDescent="0.25">
      <c r="A8" s="9" t="s">
        <v>537</v>
      </c>
      <c r="B8" s="9" t="s">
        <v>4</v>
      </c>
      <c r="C8" s="4" t="s">
        <v>538</v>
      </c>
      <c r="D8" s="4" t="s">
        <v>539</v>
      </c>
      <c r="E8" s="14" t="str">
        <f t="shared" si="1"/>
        <v>Rhaid</v>
      </c>
      <c r="F8" s="41"/>
      <c r="G8" s="42"/>
      <c r="H8" s="52"/>
      <c r="I8" s="5">
        <f t="shared" si="2"/>
        <v>0</v>
      </c>
      <c r="J8" s="5">
        <f>IFERROR(VLOOKUP($B8,Weightings!$A$2:$B$18,2,FALSE),"")</f>
        <v>8</v>
      </c>
      <c r="K8" s="5">
        <f t="shared" si="0"/>
        <v>0</v>
      </c>
      <c r="L8" s="5">
        <f t="shared" si="3"/>
        <v>40</v>
      </c>
      <c r="O8" s="4"/>
    </row>
    <row r="9" spans="1:529" ht="33" customHeight="1" x14ac:dyDescent="0.25">
      <c r="A9" s="9" t="s">
        <v>540</v>
      </c>
      <c r="B9" s="9" t="s">
        <v>4</v>
      </c>
      <c r="C9" s="4" t="s">
        <v>541</v>
      </c>
      <c r="D9" s="4" t="s">
        <v>542</v>
      </c>
      <c r="E9" s="14" t="str">
        <f t="shared" si="1"/>
        <v>Rhaid</v>
      </c>
      <c r="F9" s="41"/>
      <c r="G9" s="42"/>
      <c r="H9" s="52"/>
      <c r="I9" s="5">
        <f t="shared" si="2"/>
        <v>0</v>
      </c>
      <c r="J9" s="5">
        <f>IFERROR(VLOOKUP($B9,Weightings!$A$2:$B$18,2,FALSE),"")</f>
        <v>8</v>
      </c>
      <c r="K9" s="5">
        <f t="shared" si="0"/>
        <v>0</v>
      </c>
      <c r="L9" s="5">
        <f t="shared" si="3"/>
        <v>40</v>
      </c>
      <c r="O9" s="9"/>
    </row>
    <row r="10" spans="1:529" ht="93" customHeight="1" x14ac:dyDescent="0.25">
      <c r="A10" s="9" t="s">
        <v>543</v>
      </c>
      <c r="B10" s="9" t="s">
        <v>4</v>
      </c>
      <c r="C10" s="4" t="s">
        <v>541</v>
      </c>
      <c r="D10" s="4" t="s">
        <v>544</v>
      </c>
      <c r="E10" s="14" t="str">
        <f t="shared" si="1"/>
        <v>Rhaid</v>
      </c>
      <c r="F10" s="41"/>
      <c r="G10" s="42"/>
      <c r="H10" s="52"/>
      <c r="I10" s="5">
        <f t="shared" si="2"/>
        <v>0</v>
      </c>
      <c r="J10" s="5">
        <f>IFERROR(VLOOKUP($B10,Weightings!$A$2:$B$18,2,FALSE),"")</f>
        <v>8</v>
      </c>
      <c r="K10" s="5">
        <f t="shared" si="0"/>
        <v>0</v>
      </c>
      <c r="L10" s="5">
        <f t="shared" si="3"/>
        <v>40</v>
      </c>
      <c r="O10" s="4"/>
    </row>
    <row r="11" spans="1:529" ht="15" customHeight="1" x14ac:dyDescent="0.25">
      <c r="A11" s="9" t="s">
        <v>545</v>
      </c>
      <c r="B11" s="9" t="s">
        <v>4</v>
      </c>
      <c r="C11" s="4" t="s">
        <v>541</v>
      </c>
      <c r="D11" s="4" t="s">
        <v>546</v>
      </c>
      <c r="E11" s="14" t="str">
        <f t="shared" si="1"/>
        <v>Rhaid</v>
      </c>
      <c r="F11" s="41"/>
      <c r="G11" s="42"/>
      <c r="H11" s="52"/>
      <c r="I11" s="5">
        <f t="shared" si="2"/>
        <v>0</v>
      </c>
      <c r="J11" s="5">
        <f>IFERROR(VLOOKUP($B11,Weightings!$A$2:$B$18,2,FALSE),"")</f>
        <v>8</v>
      </c>
      <c r="K11" s="5">
        <f t="shared" si="0"/>
        <v>0</v>
      </c>
      <c r="L11" s="5">
        <f t="shared" si="3"/>
        <v>40</v>
      </c>
      <c r="O11" s="9"/>
    </row>
    <row r="12" spans="1:529" ht="123.75" customHeight="1" x14ac:dyDescent="0.25">
      <c r="A12" s="9" t="s">
        <v>547</v>
      </c>
      <c r="B12" s="9" t="s">
        <v>4</v>
      </c>
      <c r="C12" s="4" t="s">
        <v>541</v>
      </c>
      <c r="D12" s="4" t="s">
        <v>548</v>
      </c>
      <c r="E12" s="14" t="str">
        <f t="shared" si="1"/>
        <v>Rhaid</v>
      </c>
      <c r="F12" s="41"/>
      <c r="G12" s="42"/>
      <c r="H12" s="52"/>
      <c r="I12" s="5">
        <f t="shared" si="2"/>
        <v>0</v>
      </c>
      <c r="J12" s="5">
        <f>IFERROR(VLOOKUP($B12,Weightings!$A$2:$B$18,2,FALSE),"")</f>
        <v>8</v>
      </c>
      <c r="K12" s="5">
        <f t="shared" si="0"/>
        <v>0</v>
      </c>
      <c r="L12" s="5">
        <f t="shared" si="3"/>
        <v>40</v>
      </c>
      <c r="O12" s="4"/>
    </row>
    <row r="13" spans="1:529" ht="15" customHeight="1" x14ac:dyDescent="0.25">
      <c r="A13" s="9" t="s">
        <v>549</v>
      </c>
      <c r="B13" s="9" t="s">
        <v>4</v>
      </c>
      <c r="C13" s="4" t="s">
        <v>541</v>
      </c>
      <c r="D13" s="4" t="s">
        <v>550</v>
      </c>
      <c r="E13" s="14" t="str">
        <f t="shared" si="1"/>
        <v>Rhaid</v>
      </c>
      <c r="F13" s="41"/>
      <c r="G13" s="42"/>
      <c r="H13" s="52"/>
      <c r="I13" s="5">
        <f t="shared" si="2"/>
        <v>0</v>
      </c>
      <c r="J13" s="5">
        <f>IFERROR(VLOOKUP($B13,Weightings!$A$2:$B$18,2,FALSE),"")</f>
        <v>8</v>
      </c>
      <c r="K13" s="5">
        <f t="shared" si="0"/>
        <v>0</v>
      </c>
      <c r="L13" s="5">
        <f t="shared" si="3"/>
        <v>40</v>
      </c>
      <c r="O13" s="9"/>
    </row>
    <row r="14" spans="1:529" ht="15.95" customHeight="1" x14ac:dyDescent="0.25">
      <c r="A14" s="9" t="s">
        <v>551</v>
      </c>
      <c r="B14" s="9" t="s">
        <v>4</v>
      </c>
      <c r="C14" s="4" t="s">
        <v>552</v>
      </c>
      <c r="D14" s="4" t="s">
        <v>553</v>
      </c>
      <c r="E14" s="14" t="str">
        <f t="shared" si="1"/>
        <v>Dylai</v>
      </c>
      <c r="F14" s="41"/>
      <c r="G14" s="42"/>
      <c r="H14" s="52"/>
      <c r="I14" s="5">
        <f t="shared" si="2"/>
        <v>0</v>
      </c>
      <c r="J14" s="5">
        <f>IFERROR(VLOOKUP($B14,Weightings!$A$2:$B$18,2,FALSE),"")</f>
        <v>8</v>
      </c>
      <c r="K14" s="5">
        <f t="shared" si="0"/>
        <v>0</v>
      </c>
      <c r="L14" s="5">
        <f t="shared" si="3"/>
        <v>24</v>
      </c>
      <c r="O14" s="4"/>
    </row>
    <row r="15" spans="1:529" ht="25.5" customHeight="1" x14ac:dyDescent="0.25">
      <c r="A15" s="9" t="s">
        <v>554</v>
      </c>
      <c r="B15" s="9" t="s">
        <v>4</v>
      </c>
      <c r="C15" s="4" t="s">
        <v>552</v>
      </c>
      <c r="D15" s="4" t="s">
        <v>555</v>
      </c>
      <c r="E15" s="14" t="str">
        <f t="shared" si="1"/>
        <v>Rhaid</v>
      </c>
      <c r="F15" s="41"/>
      <c r="G15" s="42"/>
      <c r="H15" s="52"/>
      <c r="I15" s="5">
        <f t="shared" si="2"/>
        <v>0</v>
      </c>
      <c r="J15" s="5">
        <f>IFERROR(VLOOKUP($B15,Weightings!$A$2:$B$18,2,FALSE),"")</f>
        <v>8</v>
      </c>
      <c r="K15" s="5">
        <f t="shared" si="0"/>
        <v>0</v>
      </c>
      <c r="L15" s="5">
        <f t="shared" si="3"/>
        <v>40</v>
      </c>
      <c r="O15" s="9"/>
    </row>
    <row r="16" spans="1:529" ht="25.5" customHeight="1" x14ac:dyDescent="0.25">
      <c r="A16" s="9" t="s">
        <v>556</v>
      </c>
      <c r="B16" s="9" t="s">
        <v>4</v>
      </c>
      <c r="C16" s="4" t="s">
        <v>557</v>
      </c>
      <c r="D16" s="4" t="s">
        <v>558</v>
      </c>
      <c r="E16" s="14" t="str">
        <f t="shared" si="1"/>
        <v>Dylai</v>
      </c>
      <c r="F16" s="41"/>
      <c r="G16" s="42"/>
      <c r="H16" s="52"/>
      <c r="I16" s="5">
        <f t="shared" si="2"/>
        <v>0</v>
      </c>
      <c r="J16" s="5">
        <f>IFERROR(VLOOKUP($B16,Weightings!$A$2:$B$18,2,FALSE),"")</f>
        <v>8</v>
      </c>
      <c r="K16" s="5">
        <f t="shared" si="0"/>
        <v>0</v>
      </c>
      <c r="L16" s="5">
        <f t="shared" si="3"/>
        <v>24</v>
      </c>
      <c r="O16" s="4"/>
    </row>
    <row r="17" spans="1:15" ht="20.45" customHeight="1" x14ac:dyDescent="0.25">
      <c r="A17" s="9" t="s">
        <v>559</v>
      </c>
      <c r="B17" s="9" t="s">
        <v>4</v>
      </c>
      <c r="C17" s="4" t="s">
        <v>560</v>
      </c>
      <c r="D17" s="4" t="s">
        <v>561</v>
      </c>
      <c r="E17" s="14" t="str">
        <f t="shared" si="1"/>
        <v>Rhaid</v>
      </c>
      <c r="F17" s="41"/>
      <c r="G17" s="42"/>
      <c r="H17" s="52"/>
      <c r="I17" s="5">
        <f t="shared" si="2"/>
        <v>0</v>
      </c>
      <c r="J17" s="5">
        <f>IFERROR(VLOOKUP($B17,Weightings!$A$2:$B$18,2,FALSE),"")</f>
        <v>8</v>
      </c>
      <c r="K17" s="5">
        <f t="shared" si="0"/>
        <v>0</v>
      </c>
      <c r="L17" s="5">
        <f t="shared" si="3"/>
        <v>40</v>
      </c>
      <c r="O17" s="4"/>
    </row>
    <row r="18" spans="1:15" ht="31.5" customHeight="1" x14ac:dyDescent="0.25">
      <c r="A18" s="9" t="s">
        <v>562</v>
      </c>
      <c r="B18" s="9" t="s">
        <v>4</v>
      </c>
      <c r="C18" s="4" t="s">
        <v>563</v>
      </c>
      <c r="D18" s="4" t="s">
        <v>564</v>
      </c>
      <c r="E18" s="14" t="str">
        <f t="shared" si="1"/>
        <v>Rhaid</v>
      </c>
      <c r="F18" s="41"/>
      <c r="G18" s="42"/>
      <c r="H18" s="52"/>
      <c r="I18" s="5">
        <f t="shared" si="2"/>
        <v>0</v>
      </c>
      <c r="J18" s="5">
        <f>IFERROR(VLOOKUP($B18,Weightings!$A$2:$B$18,2,FALSE),"")</f>
        <v>8</v>
      </c>
      <c r="K18" s="5">
        <f t="shared" si="0"/>
        <v>0</v>
      </c>
      <c r="L18" s="5">
        <f t="shared" si="3"/>
        <v>40</v>
      </c>
      <c r="O18" s="4"/>
    </row>
    <row r="19" spans="1:15" ht="29.25" customHeight="1" x14ac:dyDescent="0.25">
      <c r="A19" s="9" t="s">
        <v>565</v>
      </c>
      <c r="B19" s="9" t="s">
        <v>4</v>
      </c>
      <c r="C19" s="4" t="s">
        <v>563</v>
      </c>
      <c r="D19" s="9" t="s">
        <v>566</v>
      </c>
      <c r="E19" s="14" t="str">
        <f t="shared" si="1"/>
        <v>Dylai</v>
      </c>
      <c r="F19" s="41"/>
      <c r="G19" s="42"/>
      <c r="H19" s="52"/>
      <c r="I19" s="5">
        <f t="shared" si="2"/>
        <v>0</v>
      </c>
      <c r="J19" s="5">
        <f>IFERROR(VLOOKUP($B19,Weightings!$A$2:$B$18,2,FALSE),"")</f>
        <v>8</v>
      </c>
      <c r="K19" s="5">
        <f t="shared" si="0"/>
        <v>0</v>
      </c>
      <c r="L19" s="5">
        <f t="shared" si="3"/>
        <v>24</v>
      </c>
    </row>
    <row r="20" spans="1:15" ht="35.25" customHeight="1" x14ac:dyDescent="0.25">
      <c r="A20" s="9" t="s">
        <v>567</v>
      </c>
      <c r="B20" s="9" t="s">
        <v>4</v>
      </c>
      <c r="C20" s="4" t="s">
        <v>563</v>
      </c>
      <c r="D20" s="4" t="s">
        <v>568</v>
      </c>
      <c r="E20" s="14" t="str">
        <f t="shared" si="1"/>
        <v>Rhaid</v>
      </c>
      <c r="F20" s="41"/>
      <c r="G20" s="42"/>
      <c r="H20" s="52"/>
      <c r="I20" s="5">
        <f t="shared" si="2"/>
        <v>0</v>
      </c>
      <c r="J20" s="5">
        <f>IFERROR(VLOOKUP($B20,Weightings!$A$2:$B$18,2,FALSE),"")</f>
        <v>8</v>
      </c>
      <c r="K20" s="5">
        <f t="shared" si="0"/>
        <v>0</v>
      </c>
      <c r="L20" s="5">
        <f t="shared" si="3"/>
        <v>40</v>
      </c>
      <c r="O20" s="4"/>
    </row>
    <row r="21" spans="1:15" ht="15" customHeight="1" x14ac:dyDescent="0.25">
      <c r="A21" s="9" t="s">
        <v>569</v>
      </c>
      <c r="B21" s="9" t="s">
        <v>4</v>
      </c>
      <c r="C21" s="4" t="s">
        <v>570</v>
      </c>
      <c r="D21" s="4" t="s">
        <v>571</v>
      </c>
      <c r="E21" s="14" t="str">
        <f t="shared" si="1"/>
        <v>Dylai</v>
      </c>
      <c r="F21" s="41"/>
      <c r="G21" s="42"/>
      <c r="H21" s="52"/>
      <c r="I21" s="5">
        <f t="shared" si="2"/>
        <v>0</v>
      </c>
      <c r="J21" s="5">
        <f>IFERROR(VLOOKUP($B21,Weightings!$A$2:$B$18,2,FALSE),"")</f>
        <v>8</v>
      </c>
      <c r="K21" s="5">
        <f t="shared" si="0"/>
        <v>0</v>
      </c>
      <c r="L21" s="5">
        <f t="shared" si="3"/>
        <v>24</v>
      </c>
      <c r="O21" s="9"/>
    </row>
    <row r="22" spans="1:15" ht="15" customHeight="1" x14ac:dyDescent="0.25">
      <c r="A22" s="9" t="s">
        <v>572</v>
      </c>
      <c r="B22" s="9" t="s">
        <v>4</v>
      </c>
      <c r="C22" s="4" t="s">
        <v>570</v>
      </c>
      <c r="D22" s="4" t="s">
        <v>573</v>
      </c>
      <c r="E22" s="14" t="str">
        <f t="shared" si="1"/>
        <v>Rhaid</v>
      </c>
      <c r="F22" s="41"/>
      <c r="G22" s="42"/>
      <c r="H22" s="52"/>
      <c r="I22" s="5">
        <f t="shared" si="2"/>
        <v>0</v>
      </c>
      <c r="J22" s="5">
        <f>IFERROR(VLOOKUP($B22,Weightings!$A$2:$B$18,2,FALSE),"")</f>
        <v>8</v>
      </c>
      <c r="K22" s="5">
        <f t="shared" si="0"/>
        <v>0</v>
      </c>
      <c r="L22" s="5">
        <f t="shared" si="3"/>
        <v>40</v>
      </c>
      <c r="O22" s="9"/>
    </row>
    <row r="23" spans="1:15" ht="21" customHeight="1" x14ac:dyDescent="0.25">
      <c r="A23" s="9" t="s">
        <v>574</v>
      </c>
      <c r="B23" s="9" t="s">
        <v>4</v>
      </c>
      <c r="C23" s="4" t="s">
        <v>575</v>
      </c>
      <c r="D23" s="4" t="s">
        <v>576</v>
      </c>
      <c r="E23" s="14" t="str">
        <f t="shared" si="1"/>
        <v>Rhaid</v>
      </c>
      <c r="F23" s="41"/>
      <c r="G23" s="42"/>
      <c r="H23" s="52"/>
      <c r="I23" s="5">
        <f t="shared" si="2"/>
        <v>0</v>
      </c>
      <c r="J23" s="5">
        <f>IFERROR(VLOOKUP($B23,Weightings!$A$2:$B$18,2,FALSE),"")</f>
        <v>8</v>
      </c>
      <c r="K23" s="5">
        <f t="shared" si="0"/>
        <v>0</v>
      </c>
      <c r="L23" s="5">
        <f t="shared" si="3"/>
        <v>40</v>
      </c>
      <c r="O23" s="4"/>
    </row>
    <row r="24" spans="1:15" ht="15" customHeight="1" x14ac:dyDescent="0.25">
      <c r="A24" s="9" t="s">
        <v>577</v>
      </c>
      <c r="B24" s="9" t="s">
        <v>4</v>
      </c>
      <c r="C24" s="4" t="s">
        <v>578</v>
      </c>
      <c r="D24" s="4" t="s">
        <v>579</v>
      </c>
      <c r="E24" s="14" t="str">
        <f t="shared" si="1"/>
        <v>Dylai</v>
      </c>
      <c r="F24" s="41"/>
      <c r="G24" s="42"/>
      <c r="H24" s="52"/>
      <c r="I24" s="5">
        <f t="shared" si="2"/>
        <v>0</v>
      </c>
      <c r="J24" s="5">
        <f>IFERROR(VLOOKUP($B24,Weightings!$A$2:$B$18,2,FALSE),"")</f>
        <v>8</v>
      </c>
      <c r="K24" s="5">
        <f t="shared" si="0"/>
        <v>0</v>
      </c>
      <c r="L24" s="5">
        <f t="shared" si="3"/>
        <v>24</v>
      </c>
      <c r="O24" s="9"/>
    </row>
    <row r="25" spans="1:15" ht="15" customHeight="1" x14ac:dyDescent="0.25">
      <c r="A25" s="9" t="s">
        <v>580</v>
      </c>
      <c r="B25" s="9" t="s">
        <v>4</v>
      </c>
      <c r="C25" s="4" t="s">
        <v>578</v>
      </c>
      <c r="D25" s="4" t="s">
        <v>581</v>
      </c>
      <c r="E25" s="14" t="str">
        <f t="shared" si="1"/>
        <v>Dylai</v>
      </c>
      <c r="F25" s="41"/>
      <c r="G25" s="42"/>
      <c r="H25" s="52"/>
      <c r="I25" s="5">
        <f t="shared" si="2"/>
        <v>0</v>
      </c>
      <c r="J25" s="5">
        <f>IFERROR(VLOOKUP($B25,Weightings!$A$2:$B$18,2,FALSE),"")</f>
        <v>8</v>
      </c>
      <c r="K25" s="5">
        <f t="shared" si="0"/>
        <v>0</v>
      </c>
      <c r="L25" s="5">
        <f t="shared" si="3"/>
        <v>24</v>
      </c>
      <c r="O25" s="9"/>
    </row>
    <row r="26" spans="1:15" ht="15" customHeight="1" x14ac:dyDescent="0.25">
      <c r="A26" s="9"/>
      <c r="B26" s="9"/>
      <c r="D26" s="2"/>
      <c r="E26" s="10" t="str">
        <f t="shared" ref="E26:E33" si="4">IF(ISNUMBER(SEARCH("SHALL",UPPER($D26))),"SHALL",IF(ISNUMBER(SEARCH("SHOULD",UPPER($D26))),"SHOULD",IF(ISNUMBER(SEARCH("MAY",UPPER($D26))),"MAY","")))</f>
        <v/>
      </c>
      <c r="F26" s="3"/>
      <c r="J26" s="24" t="s">
        <v>582</v>
      </c>
      <c r="K26" s="24">
        <f>SUM(K2:K25)</f>
        <v>0</v>
      </c>
      <c r="L26" s="5">
        <f>SUM(L2:L25)</f>
        <v>832</v>
      </c>
    </row>
    <row r="27" spans="1:15" ht="15" customHeight="1" x14ac:dyDescent="0.25">
      <c r="A27" s="9"/>
      <c r="B27" s="9"/>
      <c r="D27" s="2"/>
      <c r="E27" s="10" t="str">
        <f t="shared" si="4"/>
        <v/>
      </c>
      <c r="F27" s="3"/>
      <c r="J27" s="5" t="str">
        <f>IFERROR(VLOOKUP($B27,Weightings!$A$2:$B$15,2,FALSE),"")</f>
        <v/>
      </c>
      <c r="K27" s="5" t="str">
        <f t="shared" ref="K27:K33" si="5">IFERROR($J27*$I27,"")</f>
        <v/>
      </c>
      <c r="L27" s="5" t="str">
        <f t="shared" ref="L27:L33" si="6">IFERROR($J27*IF($E27="SHALL",5,IF($E27="SHOULD",3,IF($E27="MAY",1,0))),"")</f>
        <v/>
      </c>
    </row>
    <row r="28" spans="1:15" ht="15" customHeight="1" x14ac:dyDescent="0.25">
      <c r="A28" s="9"/>
      <c r="B28" s="9"/>
      <c r="E28" t="str">
        <f t="shared" si="4"/>
        <v/>
      </c>
      <c r="F28" s="3"/>
      <c r="J28" s="5" t="str">
        <f>IFERROR(VLOOKUP($B28,Weightings!$A$2:$B$15,2,FALSE),"")</f>
        <v/>
      </c>
      <c r="K28" s="5" t="str">
        <f t="shared" si="5"/>
        <v/>
      </c>
      <c r="L28" s="5" t="str">
        <f t="shared" si="6"/>
        <v/>
      </c>
    </row>
    <row r="29" spans="1:15" ht="15" customHeight="1" x14ac:dyDescent="0.25">
      <c r="A29" s="9"/>
      <c r="B29" s="9"/>
      <c r="E29" t="str">
        <f t="shared" si="4"/>
        <v/>
      </c>
      <c r="F29" s="3"/>
      <c r="J29" s="5" t="str">
        <f>IFERROR(VLOOKUP($B29,Weightings!$A$2:$B$15,2,FALSE),"")</f>
        <v/>
      </c>
      <c r="K29" s="5" t="str">
        <f t="shared" si="5"/>
        <v/>
      </c>
      <c r="L29" s="5" t="str">
        <f t="shared" si="6"/>
        <v/>
      </c>
    </row>
    <row r="30" spans="1:15" ht="15" customHeight="1" x14ac:dyDescent="0.25">
      <c r="A30" s="9"/>
      <c r="B30" s="9"/>
      <c r="C30" s="9"/>
      <c r="D30" s="4"/>
      <c r="E30" s="6" t="str">
        <f t="shared" si="4"/>
        <v/>
      </c>
      <c r="F30" s="3"/>
      <c r="J30" s="5" t="str">
        <f>IFERROR(VLOOKUP($B30,Weightings!$A$2:$B$15,2,FALSE),"")</f>
        <v/>
      </c>
      <c r="K30" s="5" t="str">
        <f t="shared" si="5"/>
        <v/>
      </c>
      <c r="L30" s="5" t="str">
        <f t="shared" si="6"/>
        <v/>
      </c>
    </row>
    <row r="31" spans="1:15" ht="15" customHeight="1" x14ac:dyDescent="0.25">
      <c r="A31" s="9"/>
      <c r="B31" s="9"/>
      <c r="C31" s="9"/>
      <c r="D31" s="4"/>
      <c r="E31" s="6" t="str">
        <f t="shared" si="4"/>
        <v/>
      </c>
      <c r="F31" s="3"/>
      <c r="J31" s="5" t="str">
        <f>IFERROR(VLOOKUP($B31,Weightings!$A$2:$B$15,2,FALSE),"")</f>
        <v/>
      </c>
      <c r="K31" s="5" t="str">
        <f t="shared" si="5"/>
        <v/>
      </c>
      <c r="L31" s="5" t="str">
        <f t="shared" si="6"/>
        <v/>
      </c>
    </row>
    <row r="32" spans="1:15" ht="15" customHeight="1" x14ac:dyDescent="0.25">
      <c r="A32" s="9"/>
      <c r="B32" s="9"/>
      <c r="C32" s="9"/>
      <c r="D32" s="4"/>
      <c r="E32" s="6" t="str">
        <f t="shared" si="4"/>
        <v/>
      </c>
      <c r="F32" s="3"/>
      <c r="J32" s="5" t="str">
        <f>IFERROR(VLOOKUP($B32,Weightings!$A$2:$B$15,2,FALSE),"")</f>
        <v/>
      </c>
      <c r="K32" s="5" t="str">
        <f t="shared" si="5"/>
        <v/>
      </c>
      <c r="L32" s="5" t="str">
        <f t="shared" si="6"/>
        <v/>
      </c>
    </row>
    <row r="33" spans="1:12" ht="15" customHeight="1" x14ac:dyDescent="0.25">
      <c r="A33" s="9"/>
      <c r="B33" s="9"/>
      <c r="C33" s="9"/>
      <c r="D33" s="4"/>
      <c r="E33" s="6" t="str">
        <f t="shared" si="4"/>
        <v/>
      </c>
      <c r="F33" s="3"/>
      <c r="J33" s="5" t="str">
        <f>IFERROR(VLOOKUP($B33,Weightings!$A$2:$B$15,2,FALSE),"")</f>
        <v/>
      </c>
      <c r="K33" s="5" t="str">
        <f t="shared" si="5"/>
        <v/>
      </c>
      <c r="L33" s="5" t="str">
        <f t="shared" si="6"/>
        <v/>
      </c>
    </row>
    <row r="34" spans="1:12" ht="15" customHeight="1" x14ac:dyDescent="0.25">
      <c r="A34" s="9"/>
      <c r="B34" s="9"/>
      <c r="C34" s="9"/>
      <c r="D34" s="4"/>
      <c r="E34" s="6" t="str">
        <f t="shared" ref="E34:E65" si="7">IF(ISNUMBER(SEARCH("SHALL",UPPER($D34))),"SHALL",IF(ISNUMBER(SEARCH("SHOULD",UPPER($D34))),"SHOULD",IF(ISNUMBER(SEARCH("MAY",UPPER($D34))),"MAY","")))</f>
        <v/>
      </c>
      <c r="F34" s="3"/>
      <c r="J34" s="5" t="str">
        <f>IFERROR(VLOOKUP($B34,Weightings!$A$2:$B$15,2,FALSE),"")</f>
        <v/>
      </c>
      <c r="K34" s="5" t="str">
        <f t="shared" ref="K34:K65" si="8">IFERROR($J34*$I34,"")</f>
        <v/>
      </c>
      <c r="L34" s="5" t="str">
        <f t="shared" ref="L34:L65" si="9">IFERROR($J34*IF($E34="SHALL",5,IF($E34="SHOULD",3,IF($E34="MAY",1,0))),"")</f>
        <v/>
      </c>
    </row>
    <row r="35" spans="1:12" ht="15" customHeight="1" x14ac:dyDescent="0.25">
      <c r="A35" s="9"/>
      <c r="B35" s="9"/>
      <c r="C35" s="9"/>
      <c r="D35" s="4"/>
      <c r="E35" s="6" t="str">
        <f t="shared" si="7"/>
        <v/>
      </c>
      <c r="F35" s="3"/>
      <c r="J35" s="5" t="str">
        <f>IFERROR(VLOOKUP($B35,Weightings!$A$2:$B$15,2,FALSE),"")</f>
        <v/>
      </c>
      <c r="K35" s="5" t="str">
        <f t="shared" si="8"/>
        <v/>
      </c>
      <c r="L35" s="5" t="str">
        <f t="shared" si="9"/>
        <v/>
      </c>
    </row>
    <row r="36" spans="1:12" ht="15" customHeight="1" x14ac:dyDescent="0.25">
      <c r="A36" s="9"/>
      <c r="B36" s="9"/>
      <c r="C36" s="9"/>
      <c r="D36" s="4"/>
      <c r="E36" s="6" t="str">
        <f t="shared" si="7"/>
        <v/>
      </c>
      <c r="F36" s="3"/>
      <c r="J36" s="5" t="str">
        <f>IFERROR(VLOOKUP($B36,Weightings!$A$2:$B$15,2,FALSE),"")</f>
        <v/>
      </c>
      <c r="K36" s="5" t="str">
        <f t="shared" si="8"/>
        <v/>
      </c>
      <c r="L36" s="5" t="str">
        <f t="shared" si="9"/>
        <v/>
      </c>
    </row>
    <row r="37" spans="1:12" ht="15" customHeight="1" x14ac:dyDescent="0.25">
      <c r="A37" s="9"/>
      <c r="B37" s="9"/>
      <c r="C37" s="9"/>
      <c r="D37" s="4"/>
      <c r="E37" s="6" t="str">
        <f t="shared" si="7"/>
        <v/>
      </c>
      <c r="F37" s="3"/>
      <c r="J37" s="5" t="str">
        <f>IFERROR(VLOOKUP($B37,Weightings!$A$2:$B$15,2,FALSE),"")</f>
        <v/>
      </c>
      <c r="K37" s="5" t="str">
        <f t="shared" si="8"/>
        <v/>
      </c>
      <c r="L37" s="5" t="str">
        <f t="shared" si="9"/>
        <v/>
      </c>
    </row>
    <row r="38" spans="1:12" ht="15" customHeight="1" x14ac:dyDescent="0.25">
      <c r="A38" s="9"/>
      <c r="B38" s="9"/>
      <c r="C38" s="9"/>
      <c r="D38" s="4"/>
      <c r="E38" s="6" t="str">
        <f t="shared" si="7"/>
        <v/>
      </c>
      <c r="F38" s="3"/>
      <c r="J38" s="5" t="str">
        <f>IFERROR(VLOOKUP($B38,Weightings!$A$2:$B$15,2,FALSE),"")</f>
        <v/>
      </c>
      <c r="K38" s="5" t="str">
        <f t="shared" si="8"/>
        <v/>
      </c>
      <c r="L38" s="5" t="str">
        <f t="shared" si="9"/>
        <v/>
      </c>
    </row>
    <row r="39" spans="1:12" ht="15" customHeight="1" x14ac:dyDescent="0.25">
      <c r="E39" t="str">
        <f t="shared" si="7"/>
        <v/>
      </c>
      <c r="F39" s="3"/>
      <c r="J39" s="5" t="str">
        <f>IFERROR(VLOOKUP($B39,Weightings!$A$2:$B$15,2,FALSE),"")</f>
        <v/>
      </c>
      <c r="K39" s="5" t="str">
        <f t="shared" si="8"/>
        <v/>
      </c>
      <c r="L39" s="5" t="str">
        <f t="shared" si="9"/>
        <v/>
      </c>
    </row>
    <row r="40" spans="1:12" ht="15" customHeight="1" x14ac:dyDescent="0.25">
      <c r="E40" t="str">
        <f t="shared" si="7"/>
        <v/>
      </c>
      <c r="F40" s="3"/>
      <c r="J40" s="5" t="str">
        <f>IFERROR(VLOOKUP($B40,Weightings!$A$2:$B$15,2,FALSE),"")</f>
        <v/>
      </c>
      <c r="K40" s="5" t="str">
        <f t="shared" si="8"/>
        <v/>
      </c>
      <c r="L40" s="5" t="str">
        <f t="shared" si="9"/>
        <v/>
      </c>
    </row>
    <row r="41" spans="1:12" ht="15" customHeight="1" x14ac:dyDescent="0.25">
      <c r="E41" t="str">
        <f t="shared" si="7"/>
        <v/>
      </c>
      <c r="F41" s="3"/>
      <c r="J41" s="5" t="str">
        <f>IFERROR(VLOOKUP($B41,Weightings!$A$2:$B$15,2,FALSE),"")</f>
        <v/>
      </c>
      <c r="K41" s="5" t="str">
        <f t="shared" si="8"/>
        <v/>
      </c>
      <c r="L41" s="5" t="str">
        <f t="shared" si="9"/>
        <v/>
      </c>
    </row>
    <row r="42" spans="1:12" ht="15" customHeight="1" x14ac:dyDescent="0.25">
      <c r="E42" t="str">
        <f t="shared" si="7"/>
        <v/>
      </c>
      <c r="F42" s="3"/>
      <c r="J42" s="5" t="str">
        <f>IFERROR(VLOOKUP($B42,Weightings!$A$2:$B$15,2,FALSE),"")</f>
        <v/>
      </c>
      <c r="K42" s="5" t="str">
        <f t="shared" si="8"/>
        <v/>
      </c>
      <c r="L42" s="5" t="str">
        <f t="shared" si="9"/>
        <v/>
      </c>
    </row>
    <row r="43" spans="1:12" ht="15" customHeight="1" x14ac:dyDescent="0.25">
      <c r="E43" t="str">
        <f t="shared" si="7"/>
        <v/>
      </c>
      <c r="F43" s="3"/>
      <c r="J43" s="5" t="str">
        <f>IFERROR(VLOOKUP($B43,Weightings!$A$2:$B$15,2,FALSE),"")</f>
        <v/>
      </c>
      <c r="K43" s="5" t="str">
        <f t="shared" si="8"/>
        <v/>
      </c>
      <c r="L43" s="5" t="str">
        <f t="shared" si="9"/>
        <v/>
      </c>
    </row>
    <row r="44" spans="1:12" ht="15" customHeight="1" x14ac:dyDescent="0.25">
      <c r="E44" t="str">
        <f t="shared" si="7"/>
        <v/>
      </c>
      <c r="F44" s="3"/>
      <c r="J44" s="5" t="str">
        <f>IFERROR(VLOOKUP($B44,Weightings!$A$2:$B$15,2,FALSE),"")</f>
        <v/>
      </c>
      <c r="K44" s="5" t="str">
        <f t="shared" si="8"/>
        <v/>
      </c>
      <c r="L44" s="5" t="str">
        <f t="shared" si="9"/>
        <v/>
      </c>
    </row>
    <row r="45" spans="1:12" ht="15" customHeight="1" x14ac:dyDescent="0.25">
      <c r="E45" t="str">
        <f t="shared" si="7"/>
        <v/>
      </c>
      <c r="F45" s="3"/>
      <c r="J45" s="5" t="str">
        <f>IFERROR(VLOOKUP($B45,Weightings!$A$2:$B$15,2,FALSE),"")</f>
        <v/>
      </c>
      <c r="K45" s="5" t="str">
        <f t="shared" si="8"/>
        <v/>
      </c>
      <c r="L45" s="5" t="str">
        <f t="shared" si="9"/>
        <v/>
      </c>
    </row>
    <row r="46" spans="1:12" ht="15" customHeight="1" x14ac:dyDescent="0.25">
      <c r="E46" t="str">
        <f t="shared" si="7"/>
        <v/>
      </c>
      <c r="F46" s="3"/>
      <c r="J46" s="5" t="str">
        <f>IFERROR(VLOOKUP($B46,Weightings!$A$2:$B$15,2,FALSE),"")</f>
        <v/>
      </c>
      <c r="K46" s="5" t="str">
        <f t="shared" si="8"/>
        <v/>
      </c>
      <c r="L46" s="5" t="str">
        <f t="shared" si="9"/>
        <v/>
      </c>
    </row>
    <row r="47" spans="1:12" ht="15" customHeight="1" x14ac:dyDescent="0.25">
      <c r="E47" t="str">
        <f t="shared" si="7"/>
        <v/>
      </c>
      <c r="F47" s="3"/>
      <c r="J47" s="5" t="str">
        <f>IFERROR(VLOOKUP($B47,Weightings!$A$2:$B$15,2,FALSE),"")</f>
        <v/>
      </c>
      <c r="K47" s="5" t="str">
        <f t="shared" si="8"/>
        <v/>
      </c>
      <c r="L47" s="5" t="str">
        <f t="shared" si="9"/>
        <v/>
      </c>
    </row>
    <row r="48" spans="1:12" ht="15" customHeight="1" x14ac:dyDescent="0.25">
      <c r="E48" t="str">
        <f t="shared" si="7"/>
        <v/>
      </c>
      <c r="F48" s="3"/>
      <c r="J48" s="5" t="str">
        <f>IFERROR(VLOOKUP($B48,Weightings!$A$2:$B$15,2,FALSE),"")</f>
        <v/>
      </c>
      <c r="K48" s="5" t="str">
        <f t="shared" si="8"/>
        <v/>
      </c>
      <c r="L48" s="5" t="str">
        <f t="shared" si="9"/>
        <v/>
      </c>
    </row>
    <row r="49" spans="5:12" ht="15" customHeight="1" x14ac:dyDescent="0.25">
      <c r="E49" t="str">
        <f t="shared" si="7"/>
        <v/>
      </c>
      <c r="F49" s="3"/>
      <c r="J49" s="5" t="str">
        <f>IFERROR(VLOOKUP($B49,Weightings!$A$2:$B$15,2,FALSE),"")</f>
        <v/>
      </c>
      <c r="K49" s="5" t="str">
        <f t="shared" si="8"/>
        <v/>
      </c>
      <c r="L49" s="5" t="str">
        <f t="shared" si="9"/>
        <v/>
      </c>
    </row>
    <row r="50" spans="5:12" ht="15" customHeight="1" x14ac:dyDescent="0.25">
      <c r="E50" t="str">
        <f t="shared" si="7"/>
        <v/>
      </c>
      <c r="F50" s="3"/>
      <c r="J50" s="5" t="str">
        <f>IFERROR(VLOOKUP($B50,Weightings!$A$2:$B$15,2,FALSE),"")</f>
        <v/>
      </c>
      <c r="K50" s="5" t="str">
        <f t="shared" si="8"/>
        <v/>
      </c>
      <c r="L50" s="5" t="str">
        <f t="shared" si="9"/>
        <v/>
      </c>
    </row>
    <row r="51" spans="5:12" ht="15" customHeight="1" x14ac:dyDescent="0.25">
      <c r="E51" t="str">
        <f t="shared" si="7"/>
        <v/>
      </c>
      <c r="F51" s="3"/>
      <c r="J51" s="5" t="str">
        <f>IFERROR(VLOOKUP($B51,Weightings!$A$2:$B$15,2,FALSE),"")</f>
        <v/>
      </c>
      <c r="K51" s="5" t="str">
        <f t="shared" si="8"/>
        <v/>
      </c>
      <c r="L51" s="5" t="str">
        <f t="shared" si="9"/>
        <v/>
      </c>
    </row>
    <row r="52" spans="5:12" ht="15" customHeight="1" x14ac:dyDescent="0.25">
      <c r="E52" t="str">
        <f t="shared" si="7"/>
        <v/>
      </c>
      <c r="F52" s="3"/>
      <c r="J52" s="5" t="str">
        <f>IFERROR(VLOOKUP($B52,Weightings!$A$2:$B$15,2,FALSE),"")</f>
        <v/>
      </c>
      <c r="K52" s="5" t="str">
        <f t="shared" si="8"/>
        <v/>
      </c>
      <c r="L52" s="5" t="str">
        <f t="shared" si="9"/>
        <v/>
      </c>
    </row>
    <row r="53" spans="5:12" ht="15" customHeight="1" x14ac:dyDescent="0.25">
      <c r="E53" t="str">
        <f t="shared" si="7"/>
        <v/>
      </c>
      <c r="F53" s="3"/>
      <c r="J53" s="5" t="str">
        <f>IFERROR(VLOOKUP($B53,Weightings!$A$2:$B$15,2,FALSE),"")</f>
        <v/>
      </c>
      <c r="K53" s="5" t="str">
        <f t="shared" si="8"/>
        <v/>
      </c>
      <c r="L53" s="5" t="str">
        <f t="shared" si="9"/>
        <v/>
      </c>
    </row>
    <row r="54" spans="5:12" ht="15" customHeight="1" x14ac:dyDescent="0.25">
      <c r="E54" t="str">
        <f t="shared" si="7"/>
        <v/>
      </c>
      <c r="F54" s="3"/>
      <c r="J54" s="5" t="str">
        <f>IFERROR(VLOOKUP($B54,Weightings!$A$2:$B$15,2,FALSE),"")</f>
        <v/>
      </c>
      <c r="K54" s="5" t="str">
        <f t="shared" si="8"/>
        <v/>
      </c>
      <c r="L54" s="5" t="str">
        <f t="shared" si="9"/>
        <v/>
      </c>
    </row>
    <row r="55" spans="5:12" ht="15" customHeight="1" x14ac:dyDescent="0.25">
      <c r="E55" t="str">
        <f t="shared" si="7"/>
        <v/>
      </c>
      <c r="F55" s="3"/>
      <c r="J55" s="5" t="str">
        <f>IFERROR(VLOOKUP($B55,Weightings!$A$2:$B$15,2,FALSE),"")</f>
        <v/>
      </c>
      <c r="K55" s="5" t="str">
        <f t="shared" si="8"/>
        <v/>
      </c>
      <c r="L55" s="5" t="str">
        <f t="shared" si="9"/>
        <v/>
      </c>
    </row>
    <row r="56" spans="5:12" ht="15" customHeight="1" x14ac:dyDescent="0.25">
      <c r="E56" t="str">
        <f t="shared" si="7"/>
        <v/>
      </c>
      <c r="F56" s="3"/>
      <c r="J56" s="5" t="str">
        <f>IFERROR(VLOOKUP($B56,Weightings!$A$2:$B$15,2,FALSE),"")</f>
        <v/>
      </c>
      <c r="K56" s="5" t="str">
        <f t="shared" si="8"/>
        <v/>
      </c>
      <c r="L56" s="5" t="str">
        <f t="shared" si="9"/>
        <v/>
      </c>
    </row>
    <row r="57" spans="5:12" ht="15" customHeight="1" x14ac:dyDescent="0.25">
      <c r="E57" t="str">
        <f t="shared" si="7"/>
        <v/>
      </c>
      <c r="F57" s="3"/>
      <c r="J57" s="5" t="str">
        <f>IFERROR(VLOOKUP($B57,Weightings!$A$2:$B$15,2,FALSE),"")</f>
        <v/>
      </c>
      <c r="K57" s="5" t="str">
        <f t="shared" si="8"/>
        <v/>
      </c>
      <c r="L57" s="5" t="str">
        <f t="shared" si="9"/>
        <v/>
      </c>
    </row>
    <row r="58" spans="5:12" ht="15" customHeight="1" x14ac:dyDescent="0.25">
      <c r="E58" t="str">
        <f t="shared" si="7"/>
        <v/>
      </c>
      <c r="F58" s="3"/>
      <c r="J58" s="5" t="str">
        <f>IFERROR(VLOOKUP($B58,Weightings!$A$2:$B$15,2,FALSE),"")</f>
        <v/>
      </c>
      <c r="K58" s="5" t="str">
        <f t="shared" si="8"/>
        <v/>
      </c>
      <c r="L58" s="5" t="str">
        <f t="shared" si="9"/>
        <v/>
      </c>
    </row>
    <row r="59" spans="5:12" ht="15" customHeight="1" x14ac:dyDescent="0.25">
      <c r="E59" t="str">
        <f t="shared" si="7"/>
        <v/>
      </c>
      <c r="F59" s="3"/>
      <c r="J59" s="5" t="str">
        <f>IFERROR(VLOOKUP($B59,Weightings!$A$2:$B$15,2,FALSE),"")</f>
        <v/>
      </c>
      <c r="K59" s="5" t="str">
        <f t="shared" si="8"/>
        <v/>
      </c>
      <c r="L59" s="5" t="str">
        <f t="shared" si="9"/>
        <v/>
      </c>
    </row>
    <row r="60" spans="5:12" ht="15" customHeight="1" x14ac:dyDescent="0.25">
      <c r="E60" t="str">
        <f t="shared" si="7"/>
        <v/>
      </c>
      <c r="F60" s="3"/>
      <c r="J60" s="5" t="str">
        <f>IFERROR(VLOOKUP($B60,Weightings!$A$2:$B$15,2,FALSE),"")</f>
        <v/>
      </c>
      <c r="K60" s="5" t="str">
        <f t="shared" si="8"/>
        <v/>
      </c>
      <c r="L60" s="5" t="str">
        <f t="shared" si="9"/>
        <v/>
      </c>
    </row>
    <row r="61" spans="5:12" ht="15" customHeight="1" x14ac:dyDescent="0.25">
      <c r="E61" t="str">
        <f t="shared" si="7"/>
        <v/>
      </c>
      <c r="F61" s="3"/>
      <c r="J61" s="5" t="str">
        <f>IFERROR(VLOOKUP($B61,Weightings!$A$2:$B$15,2,FALSE),"")</f>
        <v/>
      </c>
      <c r="K61" s="5" t="str">
        <f t="shared" si="8"/>
        <v/>
      </c>
      <c r="L61" s="5" t="str">
        <f t="shared" si="9"/>
        <v/>
      </c>
    </row>
    <row r="62" spans="5:12" ht="15" customHeight="1" x14ac:dyDescent="0.25">
      <c r="E62" t="str">
        <f t="shared" si="7"/>
        <v/>
      </c>
      <c r="F62" s="3"/>
      <c r="J62" s="5" t="str">
        <f>IFERROR(VLOOKUP($B62,Weightings!$A$2:$B$15,2,FALSE),"")</f>
        <v/>
      </c>
      <c r="K62" s="5" t="str">
        <f t="shared" si="8"/>
        <v/>
      </c>
      <c r="L62" s="5" t="str">
        <f t="shared" si="9"/>
        <v/>
      </c>
    </row>
    <row r="63" spans="5:12" ht="15" customHeight="1" x14ac:dyDescent="0.25">
      <c r="E63" t="str">
        <f t="shared" si="7"/>
        <v/>
      </c>
      <c r="F63" s="3"/>
      <c r="J63" s="5" t="str">
        <f>IFERROR(VLOOKUP($B63,Weightings!$A$2:$B$15,2,FALSE),"")</f>
        <v/>
      </c>
      <c r="K63" s="5" t="str">
        <f t="shared" si="8"/>
        <v/>
      </c>
      <c r="L63" s="5" t="str">
        <f t="shared" si="9"/>
        <v/>
      </c>
    </row>
    <row r="64" spans="5:12" ht="15" customHeight="1" x14ac:dyDescent="0.25">
      <c r="E64" t="str">
        <f t="shared" si="7"/>
        <v/>
      </c>
      <c r="F64" s="3"/>
      <c r="J64" s="5" t="str">
        <f>IFERROR(VLOOKUP($B64,Weightings!$A$2:$B$15,2,FALSE),"")</f>
        <v/>
      </c>
      <c r="K64" s="5" t="str">
        <f t="shared" si="8"/>
        <v/>
      </c>
      <c r="L64" s="5" t="str">
        <f t="shared" si="9"/>
        <v/>
      </c>
    </row>
    <row r="65" spans="5:12" ht="15" customHeight="1" x14ac:dyDescent="0.25">
      <c r="E65" t="str">
        <f t="shared" si="7"/>
        <v/>
      </c>
      <c r="F65" s="3"/>
      <c r="J65" s="5" t="str">
        <f>IFERROR(VLOOKUP($B65,Weightings!$A$2:$B$15,2,FALSE),"")</f>
        <v/>
      </c>
      <c r="K65" s="5" t="str">
        <f t="shared" si="8"/>
        <v/>
      </c>
      <c r="L65" s="5" t="str">
        <f t="shared" si="9"/>
        <v/>
      </c>
    </row>
    <row r="66" spans="5:12" ht="15" customHeight="1" x14ac:dyDescent="0.25">
      <c r="E66" t="str">
        <f t="shared" ref="E66:E97" si="10">IF(ISNUMBER(SEARCH("SHALL",UPPER($D66))),"SHALL",IF(ISNUMBER(SEARCH("SHOULD",UPPER($D66))),"SHOULD",IF(ISNUMBER(SEARCH("MAY",UPPER($D66))),"MAY","")))</f>
        <v/>
      </c>
      <c r="F66" s="3"/>
      <c r="J66" s="5" t="str">
        <f>IFERROR(VLOOKUP($B66,Weightings!$A$2:$B$15,2,FALSE),"")</f>
        <v/>
      </c>
      <c r="K66" s="5" t="str">
        <f t="shared" ref="K66:K97" si="11">IFERROR($J66*$I66,"")</f>
        <v/>
      </c>
      <c r="L66" s="5" t="str">
        <f t="shared" ref="L66:L97" si="12">IFERROR($J66*IF($E66="SHALL",5,IF($E66="SHOULD",3,IF($E66="MAY",1,0))),"")</f>
        <v/>
      </c>
    </row>
    <row r="67" spans="5:12" ht="15" customHeight="1" x14ac:dyDescent="0.25">
      <c r="E67" t="str">
        <f t="shared" si="10"/>
        <v/>
      </c>
      <c r="F67" s="3"/>
      <c r="J67" s="5" t="str">
        <f>IFERROR(VLOOKUP($B67,Weightings!$A$2:$B$15,2,FALSE),"")</f>
        <v/>
      </c>
      <c r="K67" s="5" t="str">
        <f t="shared" si="11"/>
        <v/>
      </c>
      <c r="L67" s="5" t="str">
        <f t="shared" si="12"/>
        <v/>
      </c>
    </row>
    <row r="68" spans="5:12" ht="15" customHeight="1" x14ac:dyDescent="0.25">
      <c r="E68" t="str">
        <f t="shared" si="10"/>
        <v/>
      </c>
      <c r="F68" s="3"/>
      <c r="J68" s="5" t="str">
        <f>IFERROR(VLOOKUP($B68,Weightings!$A$2:$B$15,2,FALSE),"")</f>
        <v/>
      </c>
      <c r="K68" s="5" t="str">
        <f t="shared" si="11"/>
        <v/>
      </c>
      <c r="L68" s="5" t="str">
        <f t="shared" si="12"/>
        <v/>
      </c>
    </row>
    <row r="69" spans="5:12" ht="15" customHeight="1" x14ac:dyDescent="0.25">
      <c r="E69" t="str">
        <f t="shared" si="10"/>
        <v/>
      </c>
      <c r="F69" s="3"/>
      <c r="J69" s="5" t="str">
        <f>IFERROR(VLOOKUP($B69,Weightings!$A$2:$B$15,2,FALSE),"")</f>
        <v/>
      </c>
      <c r="K69" s="5" t="str">
        <f t="shared" si="11"/>
        <v/>
      </c>
      <c r="L69" s="5" t="str">
        <f t="shared" si="12"/>
        <v/>
      </c>
    </row>
    <row r="70" spans="5:12" ht="15" customHeight="1" x14ac:dyDescent="0.25">
      <c r="E70" t="str">
        <f t="shared" si="10"/>
        <v/>
      </c>
      <c r="F70" s="3"/>
      <c r="J70" s="5" t="str">
        <f>IFERROR(VLOOKUP($B70,Weightings!$A$2:$B$15,2,FALSE),"")</f>
        <v/>
      </c>
      <c r="K70" s="5" t="str">
        <f t="shared" si="11"/>
        <v/>
      </c>
      <c r="L70" s="5" t="str">
        <f t="shared" si="12"/>
        <v/>
      </c>
    </row>
    <row r="71" spans="5:12" ht="15" customHeight="1" x14ac:dyDescent="0.25">
      <c r="E71" t="str">
        <f t="shared" si="10"/>
        <v/>
      </c>
      <c r="F71" s="3"/>
      <c r="J71" s="5" t="str">
        <f>IFERROR(VLOOKUP($B71,Weightings!$A$2:$B$15,2,FALSE),"")</f>
        <v/>
      </c>
      <c r="K71" s="5" t="str">
        <f t="shared" si="11"/>
        <v/>
      </c>
      <c r="L71" s="5" t="str">
        <f t="shared" si="12"/>
        <v/>
      </c>
    </row>
    <row r="72" spans="5:12" ht="15" customHeight="1" x14ac:dyDescent="0.25">
      <c r="E72" t="str">
        <f t="shared" si="10"/>
        <v/>
      </c>
      <c r="F72" s="3"/>
      <c r="J72" s="5" t="str">
        <f>IFERROR(VLOOKUP($B72,Weightings!$A$2:$B$15,2,FALSE),"")</f>
        <v/>
      </c>
      <c r="K72" s="5" t="str">
        <f t="shared" si="11"/>
        <v/>
      </c>
      <c r="L72" s="5" t="str">
        <f t="shared" si="12"/>
        <v/>
      </c>
    </row>
    <row r="73" spans="5:12" ht="15" customHeight="1" x14ac:dyDescent="0.25">
      <c r="E73" t="str">
        <f t="shared" si="10"/>
        <v/>
      </c>
      <c r="F73" s="3"/>
      <c r="J73" s="5" t="str">
        <f>IFERROR(VLOOKUP($B73,Weightings!$A$2:$B$15,2,FALSE),"")</f>
        <v/>
      </c>
      <c r="K73" s="5" t="str">
        <f t="shared" si="11"/>
        <v/>
      </c>
      <c r="L73" s="5" t="str">
        <f t="shared" si="12"/>
        <v/>
      </c>
    </row>
    <row r="74" spans="5:12" ht="15" customHeight="1" x14ac:dyDescent="0.25">
      <c r="E74" t="str">
        <f t="shared" si="10"/>
        <v/>
      </c>
      <c r="F74" s="3"/>
      <c r="J74" s="5" t="str">
        <f>IFERROR(VLOOKUP($B74,Weightings!$A$2:$B$15,2,FALSE),"")</f>
        <v/>
      </c>
      <c r="K74" s="5" t="str">
        <f t="shared" si="11"/>
        <v/>
      </c>
      <c r="L74" s="5" t="str">
        <f t="shared" si="12"/>
        <v/>
      </c>
    </row>
    <row r="75" spans="5:12" ht="15" customHeight="1" x14ac:dyDescent="0.25">
      <c r="E75" t="str">
        <f t="shared" si="10"/>
        <v/>
      </c>
      <c r="F75" s="3"/>
      <c r="J75" s="5" t="str">
        <f>IFERROR(VLOOKUP($B75,Weightings!$A$2:$B$15,2,FALSE),"")</f>
        <v/>
      </c>
      <c r="K75" s="5" t="str">
        <f t="shared" si="11"/>
        <v/>
      </c>
      <c r="L75" s="5" t="str">
        <f t="shared" si="12"/>
        <v/>
      </c>
    </row>
    <row r="76" spans="5:12" ht="15" customHeight="1" x14ac:dyDescent="0.25">
      <c r="E76" t="str">
        <f t="shared" si="10"/>
        <v/>
      </c>
      <c r="F76" s="3"/>
      <c r="J76" s="5" t="str">
        <f>IFERROR(VLOOKUP($B76,Weightings!$A$2:$B$15,2,FALSE),"")</f>
        <v/>
      </c>
      <c r="K76" s="5" t="str">
        <f t="shared" si="11"/>
        <v/>
      </c>
      <c r="L76" s="5" t="str">
        <f t="shared" si="12"/>
        <v/>
      </c>
    </row>
    <row r="77" spans="5:12" ht="15" customHeight="1" x14ac:dyDescent="0.25">
      <c r="E77" t="str">
        <f t="shared" si="10"/>
        <v/>
      </c>
      <c r="F77" s="3"/>
      <c r="J77" s="5" t="str">
        <f>IFERROR(VLOOKUP($B77,Weightings!$A$2:$B$15,2,FALSE),"")</f>
        <v/>
      </c>
      <c r="K77" s="5" t="str">
        <f t="shared" si="11"/>
        <v/>
      </c>
      <c r="L77" s="5" t="str">
        <f t="shared" si="12"/>
        <v/>
      </c>
    </row>
    <row r="78" spans="5:12" ht="15" customHeight="1" x14ac:dyDescent="0.25">
      <c r="E78" t="str">
        <f t="shared" si="10"/>
        <v/>
      </c>
      <c r="F78" s="3"/>
      <c r="J78" s="5" t="str">
        <f>IFERROR(VLOOKUP($B78,Weightings!$A$2:$B$15,2,FALSE),"")</f>
        <v/>
      </c>
      <c r="K78" s="5" t="str">
        <f t="shared" si="11"/>
        <v/>
      </c>
      <c r="L78" s="5" t="str">
        <f t="shared" si="12"/>
        <v/>
      </c>
    </row>
    <row r="79" spans="5:12" ht="15" customHeight="1" x14ac:dyDescent="0.25">
      <c r="E79" t="str">
        <f t="shared" si="10"/>
        <v/>
      </c>
      <c r="F79" s="3"/>
      <c r="J79" s="5" t="str">
        <f>IFERROR(VLOOKUP($B79,Weightings!$A$2:$B$15,2,FALSE),"")</f>
        <v/>
      </c>
      <c r="K79" s="5" t="str">
        <f t="shared" si="11"/>
        <v/>
      </c>
      <c r="L79" s="5" t="str">
        <f t="shared" si="12"/>
        <v/>
      </c>
    </row>
    <row r="80" spans="5:12" ht="15" customHeight="1" x14ac:dyDescent="0.25">
      <c r="E80" t="str">
        <f t="shared" si="10"/>
        <v/>
      </c>
      <c r="F80" s="3"/>
      <c r="J80" s="5" t="str">
        <f>IFERROR(VLOOKUP($B80,Weightings!$A$2:$B$15,2,FALSE),"")</f>
        <v/>
      </c>
      <c r="K80" s="5" t="str">
        <f t="shared" si="11"/>
        <v/>
      </c>
      <c r="L80" s="5" t="str">
        <f t="shared" si="12"/>
        <v/>
      </c>
    </row>
    <row r="81" spans="5:12" ht="15" customHeight="1" x14ac:dyDescent="0.25">
      <c r="E81" t="str">
        <f t="shared" si="10"/>
        <v/>
      </c>
      <c r="F81" s="3"/>
      <c r="J81" s="5" t="str">
        <f>IFERROR(VLOOKUP($B81,Weightings!$A$2:$B$15,2,FALSE),"")</f>
        <v/>
      </c>
      <c r="K81" s="5" t="str">
        <f t="shared" si="11"/>
        <v/>
      </c>
      <c r="L81" s="5" t="str">
        <f t="shared" si="12"/>
        <v/>
      </c>
    </row>
    <row r="82" spans="5:12" ht="15" customHeight="1" x14ac:dyDescent="0.25">
      <c r="E82" t="str">
        <f t="shared" si="10"/>
        <v/>
      </c>
      <c r="F82" s="3"/>
      <c r="J82" s="5" t="str">
        <f>IFERROR(VLOOKUP($B82,Weightings!$A$2:$B$15,2,FALSE),"")</f>
        <v/>
      </c>
      <c r="K82" s="5" t="str">
        <f t="shared" si="11"/>
        <v/>
      </c>
      <c r="L82" s="5" t="str">
        <f t="shared" si="12"/>
        <v/>
      </c>
    </row>
    <row r="83" spans="5:12" ht="15" customHeight="1" x14ac:dyDescent="0.25">
      <c r="E83" t="str">
        <f t="shared" si="10"/>
        <v/>
      </c>
      <c r="F83" s="3"/>
      <c r="J83" s="5" t="str">
        <f>IFERROR(VLOOKUP($B83,Weightings!$A$2:$B$15,2,FALSE),"")</f>
        <v/>
      </c>
      <c r="K83" s="5" t="str">
        <f t="shared" si="11"/>
        <v/>
      </c>
      <c r="L83" s="5" t="str">
        <f t="shared" si="12"/>
        <v/>
      </c>
    </row>
    <row r="84" spans="5:12" ht="15" customHeight="1" x14ac:dyDescent="0.25">
      <c r="E84" t="str">
        <f t="shared" si="10"/>
        <v/>
      </c>
      <c r="F84" s="3"/>
      <c r="J84" s="5" t="str">
        <f>IFERROR(VLOOKUP($B84,Weightings!$A$2:$B$15,2,FALSE),"")</f>
        <v/>
      </c>
      <c r="K84" s="5" t="str">
        <f t="shared" si="11"/>
        <v/>
      </c>
      <c r="L84" s="5" t="str">
        <f t="shared" si="12"/>
        <v/>
      </c>
    </row>
    <row r="85" spans="5:12" ht="15" customHeight="1" x14ac:dyDescent="0.25">
      <c r="E85" t="str">
        <f t="shared" si="10"/>
        <v/>
      </c>
      <c r="F85" s="3"/>
      <c r="J85" s="5" t="str">
        <f>IFERROR(VLOOKUP($B85,Weightings!$A$2:$B$15,2,FALSE),"")</f>
        <v/>
      </c>
      <c r="K85" s="5" t="str">
        <f t="shared" si="11"/>
        <v/>
      </c>
      <c r="L85" s="5" t="str">
        <f t="shared" si="12"/>
        <v/>
      </c>
    </row>
    <row r="86" spans="5:12" ht="15" customHeight="1" x14ac:dyDescent="0.25">
      <c r="E86" t="str">
        <f t="shared" si="10"/>
        <v/>
      </c>
      <c r="F86" s="3"/>
      <c r="J86" s="5" t="str">
        <f>IFERROR(VLOOKUP($B86,Weightings!$A$2:$B$15,2,FALSE),"")</f>
        <v/>
      </c>
      <c r="K86" s="5" t="str">
        <f t="shared" si="11"/>
        <v/>
      </c>
      <c r="L86" s="5" t="str">
        <f t="shared" si="12"/>
        <v/>
      </c>
    </row>
    <row r="87" spans="5:12" ht="15" customHeight="1" x14ac:dyDescent="0.25">
      <c r="E87" t="str">
        <f t="shared" si="10"/>
        <v/>
      </c>
      <c r="F87" s="3"/>
      <c r="J87" s="5" t="str">
        <f>IFERROR(VLOOKUP($B87,Weightings!$A$2:$B$15,2,FALSE),"")</f>
        <v/>
      </c>
      <c r="K87" s="5" t="str">
        <f t="shared" si="11"/>
        <v/>
      </c>
      <c r="L87" s="5" t="str">
        <f t="shared" si="12"/>
        <v/>
      </c>
    </row>
    <row r="88" spans="5:12" ht="15" customHeight="1" x14ac:dyDescent="0.25">
      <c r="E88" t="str">
        <f t="shared" si="10"/>
        <v/>
      </c>
      <c r="F88" s="3"/>
      <c r="J88" s="5" t="str">
        <f>IFERROR(VLOOKUP($B88,Weightings!$A$2:$B$15,2,FALSE),"")</f>
        <v/>
      </c>
      <c r="K88" s="5" t="str">
        <f t="shared" si="11"/>
        <v/>
      </c>
      <c r="L88" s="5" t="str">
        <f t="shared" si="12"/>
        <v/>
      </c>
    </row>
    <row r="89" spans="5:12" ht="15" customHeight="1" x14ac:dyDescent="0.25">
      <c r="E89" t="str">
        <f t="shared" si="10"/>
        <v/>
      </c>
      <c r="F89" s="3"/>
      <c r="J89" s="5" t="str">
        <f>IFERROR(VLOOKUP($B89,Weightings!$A$2:$B$15,2,FALSE),"")</f>
        <v/>
      </c>
      <c r="K89" s="5" t="str">
        <f t="shared" si="11"/>
        <v/>
      </c>
      <c r="L89" s="5" t="str">
        <f t="shared" si="12"/>
        <v/>
      </c>
    </row>
    <row r="90" spans="5:12" ht="15" customHeight="1" x14ac:dyDescent="0.25">
      <c r="E90" t="str">
        <f t="shared" si="10"/>
        <v/>
      </c>
      <c r="F90" s="3"/>
      <c r="J90" s="5" t="str">
        <f>IFERROR(VLOOKUP($B90,Weightings!$A$2:$B$15,2,FALSE),"")</f>
        <v/>
      </c>
      <c r="K90" s="5" t="str">
        <f t="shared" si="11"/>
        <v/>
      </c>
      <c r="L90" s="5" t="str">
        <f t="shared" si="12"/>
        <v/>
      </c>
    </row>
    <row r="91" spans="5:12" ht="15" customHeight="1" x14ac:dyDescent="0.25">
      <c r="E91" t="str">
        <f t="shared" si="10"/>
        <v/>
      </c>
      <c r="F91" s="3"/>
      <c r="J91" s="5" t="str">
        <f>IFERROR(VLOOKUP($B91,Weightings!$A$2:$B$15,2,FALSE),"")</f>
        <v/>
      </c>
      <c r="K91" s="5" t="str">
        <f t="shared" si="11"/>
        <v/>
      </c>
      <c r="L91" s="5" t="str">
        <f t="shared" si="12"/>
        <v/>
      </c>
    </row>
    <row r="92" spans="5:12" ht="15" customHeight="1" x14ac:dyDescent="0.25">
      <c r="E92" t="str">
        <f t="shared" si="10"/>
        <v/>
      </c>
      <c r="F92" s="3"/>
      <c r="J92" s="5" t="str">
        <f>IFERROR(VLOOKUP($B92,Weightings!$A$2:$B$15,2,FALSE),"")</f>
        <v/>
      </c>
      <c r="K92" s="5" t="str">
        <f t="shared" si="11"/>
        <v/>
      </c>
      <c r="L92" s="5" t="str">
        <f t="shared" si="12"/>
        <v/>
      </c>
    </row>
    <row r="93" spans="5:12" ht="15" customHeight="1" x14ac:dyDescent="0.25">
      <c r="E93" t="str">
        <f t="shared" si="10"/>
        <v/>
      </c>
      <c r="F93" s="3"/>
      <c r="J93" s="5" t="str">
        <f>IFERROR(VLOOKUP($B93,Weightings!$A$2:$B$15,2,FALSE),"")</f>
        <v/>
      </c>
      <c r="K93" s="5" t="str">
        <f t="shared" si="11"/>
        <v/>
      </c>
      <c r="L93" s="5" t="str">
        <f t="shared" si="12"/>
        <v/>
      </c>
    </row>
    <row r="94" spans="5:12" ht="15" customHeight="1" x14ac:dyDescent="0.25">
      <c r="E94" t="str">
        <f t="shared" si="10"/>
        <v/>
      </c>
      <c r="F94" s="3"/>
      <c r="J94" s="5" t="str">
        <f>IFERROR(VLOOKUP($B94,Weightings!$A$2:$B$15,2,FALSE),"")</f>
        <v/>
      </c>
      <c r="K94" s="5" t="str">
        <f t="shared" si="11"/>
        <v/>
      </c>
      <c r="L94" s="5" t="str">
        <f t="shared" si="12"/>
        <v/>
      </c>
    </row>
    <row r="95" spans="5:12" ht="15" customHeight="1" x14ac:dyDescent="0.25">
      <c r="E95" t="str">
        <f t="shared" si="10"/>
        <v/>
      </c>
      <c r="F95" s="3"/>
      <c r="J95" s="5" t="str">
        <f>IFERROR(VLOOKUP($B95,Weightings!$A$2:$B$15,2,FALSE),"")</f>
        <v/>
      </c>
      <c r="K95" s="5" t="str">
        <f t="shared" si="11"/>
        <v/>
      </c>
      <c r="L95" s="5" t="str">
        <f t="shared" si="12"/>
        <v/>
      </c>
    </row>
    <row r="96" spans="5:12" ht="15" customHeight="1" x14ac:dyDescent="0.25">
      <c r="E96" t="str">
        <f t="shared" si="10"/>
        <v/>
      </c>
      <c r="F96" s="3"/>
      <c r="J96" s="5" t="str">
        <f>IFERROR(VLOOKUP($B96,Weightings!$A$2:$B$15,2,FALSE),"")</f>
        <v/>
      </c>
      <c r="K96" s="5" t="str">
        <f t="shared" si="11"/>
        <v/>
      </c>
      <c r="L96" s="5" t="str">
        <f t="shared" si="12"/>
        <v/>
      </c>
    </row>
    <row r="97" spans="5:12" ht="15" customHeight="1" x14ac:dyDescent="0.25">
      <c r="E97" t="str">
        <f t="shared" si="10"/>
        <v/>
      </c>
      <c r="F97" s="3"/>
      <c r="J97" s="5" t="str">
        <f>IFERROR(VLOOKUP($B97,Weightings!$A$2:$B$15,2,FALSE),"")</f>
        <v/>
      </c>
      <c r="K97" s="5" t="str">
        <f t="shared" si="11"/>
        <v/>
      </c>
      <c r="L97" s="5" t="str">
        <f t="shared" si="12"/>
        <v/>
      </c>
    </row>
    <row r="98" spans="5:12" ht="15" customHeight="1" x14ac:dyDescent="0.25">
      <c r="E98" t="str">
        <f t="shared" ref="E98:E129" si="13">IF(ISNUMBER(SEARCH("SHALL",UPPER($D98))),"SHALL",IF(ISNUMBER(SEARCH("SHOULD",UPPER($D98))),"SHOULD",IF(ISNUMBER(SEARCH("MAY",UPPER($D98))),"MAY","")))</f>
        <v/>
      </c>
      <c r="F98" s="3"/>
      <c r="J98" s="5" t="str">
        <f>IFERROR(VLOOKUP($B98,Weightings!$A$2:$B$15,2,FALSE),"")</f>
        <v/>
      </c>
      <c r="K98" s="5" t="str">
        <f t="shared" ref="K98:K129" si="14">IFERROR($J98*$I98,"")</f>
        <v/>
      </c>
      <c r="L98" s="5" t="str">
        <f t="shared" ref="L98:L129" si="15">IFERROR($J98*IF($E98="SHALL",5,IF($E98="SHOULD",3,IF($E98="MAY",1,0))),"")</f>
        <v/>
      </c>
    </row>
    <row r="99" spans="5:12" ht="15" customHeight="1" x14ac:dyDescent="0.25">
      <c r="E99" t="str">
        <f t="shared" si="13"/>
        <v/>
      </c>
      <c r="F99" s="3"/>
      <c r="J99" s="5" t="str">
        <f>IFERROR(VLOOKUP($B99,Weightings!$A$2:$B$15,2,FALSE),"")</f>
        <v/>
      </c>
      <c r="K99" s="5" t="str">
        <f t="shared" si="14"/>
        <v/>
      </c>
      <c r="L99" s="5" t="str">
        <f t="shared" si="15"/>
        <v/>
      </c>
    </row>
    <row r="100" spans="5:12" ht="15" customHeight="1" x14ac:dyDescent="0.25">
      <c r="E100" t="str">
        <f t="shared" si="13"/>
        <v/>
      </c>
      <c r="F100" s="3"/>
      <c r="J100" s="5" t="str">
        <f>IFERROR(VLOOKUP($B100,Weightings!$A$2:$B$15,2,FALSE),"")</f>
        <v/>
      </c>
      <c r="K100" s="5" t="str">
        <f t="shared" si="14"/>
        <v/>
      </c>
      <c r="L100" s="5" t="str">
        <f t="shared" si="15"/>
        <v/>
      </c>
    </row>
    <row r="101" spans="5:12" ht="15" customHeight="1" x14ac:dyDescent="0.25">
      <c r="E101" t="str">
        <f t="shared" si="13"/>
        <v/>
      </c>
      <c r="F101" s="3"/>
      <c r="J101" s="5" t="str">
        <f>IFERROR(VLOOKUP($B101,Weightings!$A$2:$B$15,2,FALSE),"")</f>
        <v/>
      </c>
      <c r="K101" s="5" t="str">
        <f t="shared" si="14"/>
        <v/>
      </c>
      <c r="L101" s="5" t="str">
        <f t="shared" si="15"/>
        <v/>
      </c>
    </row>
    <row r="102" spans="5:12" ht="15" customHeight="1" x14ac:dyDescent="0.25">
      <c r="E102" t="str">
        <f t="shared" si="13"/>
        <v/>
      </c>
      <c r="F102" s="3"/>
      <c r="J102" s="5" t="str">
        <f>IFERROR(VLOOKUP($B102,Weightings!$A$2:$B$15,2,FALSE),"")</f>
        <v/>
      </c>
      <c r="K102" s="5" t="str">
        <f t="shared" si="14"/>
        <v/>
      </c>
      <c r="L102" s="5" t="str">
        <f t="shared" si="15"/>
        <v/>
      </c>
    </row>
    <row r="103" spans="5:12" ht="15" customHeight="1" x14ac:dyDescent="0.25">
      <c r="E103" t="str">
        <f t="shared" si="13"/>
        <v/>
      </c>
      <c r="F103" s="3"/>
      <c r="J103" s="5" t="str">
        <f>IFERROR(VLOOKUP($B103,Weightings!$A$2:$B$15,2,FALSE),"")</f>
        <v/>
      </c>
      <c r="K103" s="5" t="str">
        <f t="shared" si="14"/>
        <v/>
      </c>
      <c r="L103" s="5" t="str">
        <f t="shared" si="15"/>
        <v/>
      </c>
    </row>
    <row r="104" spans="5:12" ht="15" customHeight="1" x14ac:dyDescent="0.25">
      <c r="E104" t="str">
        <f t="shared" si="13"/>
        <v/>
      </c>
      <c r="F104" s="3"/>
      <c r="J104" s="5" t="str">
        <f>IFERROR(VLOOKUP($B104,Weightings!$A$2:$B$15,2,FALSE),"")</f>
        <v/>
      </c>
      <c r="K104" s="5" t="str">
        <f t="shared" si="14"/>
        <v/>
      </c>
      <c r="L104" s="5" t="str">
        <f t="shared" si="15"/>
        <v/>
      </c>
    </row>
    <row r="105" spans="5:12" ht="15" customHeight="1" x14ac:dyDescent="0.25">
      <c r="E105" t="str">
        <f t="shared" si="13"/>
        <v/>
      </c>
      <c r="F105" s="3"/>
      <c r="J105" s="5" t="str">
        <f>IFERROR(VLOOKUP($B105,Weightings!$A$2:$B$15,2,FALSE),"")</f>
        <v/>
      </c>
      <c r="K105" s="5" t="str">
        <f t="shared" si="14"/>
        <v/>
      </c>
      <c r="L105" s="5" t="str">
        <f t="shared" si="15"/>
        <v/>
      </c>
    </row>
    <row r="106" spans="5:12" ht="15" customHeight="1" x14ac:dyDescent="0.25">
      <c r="E106" t="str">
        <f t="shared" si="13"/>
        <v/>
      </c>
      <c r="F106" s="3"/>
      <c r="J106" s="5" t="str">
        <f>IFERROR(VLOOKUP($B106,Weightings!$A$2:$B$15,2,FALSE),"")</f>
        <v/>
      </c>
      <c r="K106" s="5" t="str">
        <f t="shared" si="14"/>
        <v/>
      </c>
      <c r="L106" s="5" t="str">
        <f t="shared" si="15"/>
        <v/>
      </c>
    </row>
    <row r="107" spans="5:12" ht="15" customHeight="1" x14ac:dyDescent="0.25">
      <c r="E107" t="str">
        <f t="shared" si="13"/>
        <v/>
      </c>
      <c r="F107" s="3"/>
      <c r="J107" s="5" t="str">
        <f>IFERROR(VLOOKUP($B107,Weightings!$A$2:$B$15,2,FALSE),"")</f>
        <v/>
      </c>
      <c r="K107" s="5" t="str">
        <f t="shared" si="14"/>
        <v/>
      </c>
      <c r="L107" s="5" t="str">
        <f t="shared" si="15"/>
        <v/>
      </c>
    </row>
    <row r="108" spans="5:12" ht="15" customHeight="1" x14ac:dyDescent="0.25">
      <c r="E108" t="str">
        <f t="shared" si="13"/>
        <v/>
      </c>
      <c r="F108" s="3"/>
      <c r="J108" s="5" t="str">
        <f>IFERROR(VLOOKUP($B108,Weightings!$A$2:$B$15,2,FALSE),"")</f>
        <v/>
      </c>
      <c r="K108" s="5" t="str">
        <f t="shared" si="14"/>
        <v/>
      </c>
      <c r="L108" s="5" t="str">
        <f t="shared" si="15"/>
        <v/>
      </c>
    </row>
    <row r="109" spans="5:12" ht="15" customHeight="1" x14ac:dyDescent="0.25">
      <c r="E109" t="str">
        <f t="shared" si="13"/>
        <v/>
      </c>
      <c r="F109" s="3"/>
      <c r="J109" s="5" t="str">
        <f>IFERROR(VLOOKUP($B109,Weightings!$A$2:$B$15,2,FALSE),"")</f>
        <v/>
      </c>
      <c r="K109" s="5" t="str">
        <f t="shared" si="14"/>
        <v/>
      </c>
      <c r="L109" s="5" t="str">
        <f t="shared" si="15"/>
        <v/>
      </c>
    </row>
    <row r="110" spans="5:12" ht="15" customHeight="1" x14ac:dyDescent="0.25">
      <c r="E110" t="str">
        <f t="shared" si="13"/>
        <v/>
      </c>
      <c r="F110" s="3"/>
      <c r="J110" s="5" t="str">
        <f>IFERROR(VLOOKUP($B110,Weightings!$A$2:$B$15,2,FALSE),"")</f>
        <v/>
      </c>
      <c r="K110" s="5" t="str">
        <f t="shared" si="14"/>
        <v/>
      </c>
      <c r="L110" s="5" t="str">
        <f t="shared" si="15"/>
        <v/>
      </c>
    </row>
    <row r="111" spans="5:12" ht="15" customHeight="1" x14ac:dyDescent="0.25">
      <c r="E111" t="str">
        <f t="shared" si="13"/>
        <v/>
      </c>
      <c r="F111" s="3"/>
      <c r="J111" s="5" t="str">
        <f>IFERROR(VLOOKUP($B111,Weightings!$A$2:$B$15,2,FALSE),"")</f>
        <v/>
      </c>
      <c r="K111" s="5" t="str">
        <f t="shared" si="14"/>
        <v/>
      </c>
      <c r="L111" s="5" t="str">
        <f t="shared" si="15"/>
        <v/>
      </c>
    </row>
    <row r="112" spans="5:12" ht="15" customHeight="1" x14ac:dyDescent="0.25">
      <c r="E112" t="str">
        <f t="shared" si="13"/>
        <v/>
      </c>
      <c r="F112" s="3"/>
      <c r="J112" s="5" t="str">
        <f>IFERROR(VLOOKUP($B112,Weightings!$A$2:$B$15,2,FALSE),"")</f>
        <v/>
      </c>
      <c r="K112" s="5" t="str">
        <f t="shared" si="14"/>
        <v/>
      </c>
      <c r="L112" s="5" t="str">
        <f t="shared" si="15"/>
        <v/>
      </c>
    </row>
    <row r="113" spans="5:12" ht="15" customHeight="1" x14ac:dyDescent="0.25">
      <c r="E113" t="str">
        <f t="shared" si="13"/>
        <v/>
      </c>
      <c r="F113" s="3"/>
      <c r="J113" s="5" t="str">
        <f>IFERROR(VLOOKUP($B113,Weightings!$A$2:$B$15,2,FALSE),"")</f>
        <v/>
      </c>
      <c r="K113" s="5" t="str">
        <f t="shared" si="14"/>
        <v/>
      </c>
      <c r="L113" s="5" t="str">
        <f t="shared" si="15"/>
        <v/>
      </c>
    </row>
    <row r="114" spans="5:12" ht="15" customHeight="1" x14ac:dyDescent="0.25">
      <c r="E114" t="str">
        <f t="shared" si="13"/>
        <v/>
      </c>
      <c r="F114" s="3"/>
      <c r="J114" s="5" t="str">
        <f>IFERROR(VLOOKUP($B114,Weightings!$A$2:$B$15,2,FALSE),"")</f>
        <v/>
      </c>
      <c r="K114" s="5" t="str">
        <f t="shared" si="14"/>
        <v/>
      </c>
      <c r="L114" s="5" t="str">
        <f t="shared" si="15"/>
        <v/>
      </c>
    </row>
    <row r="115" spans="5:12" ht="15" customHeight="1" x14ac:dyDescent="0.25">
      <c r="E115" t="str">
        <f t="shared" si="13"/>
        <v/>
      </c>
      <c r="F115" s="3"/>
      <c r="J115" s="5" t="str">
        <f>IFERROR(VLOOKUP($B115,Weightings!$A$2:$B$15,2,FALSE),"")</f>
        <v/>
      </c>
      <c r="K115" s="5" t="str">
        <f t="shared" si="14"/>
        <v/>
      </c>
      <c r="L115" s="5" t="str">
        <f t="shared" si="15"/>
        <v/>
      </c>
    </row>
    <row r="116" spans="5:12" ht="15" customHeight="1" x14ac:dyDescent="0.25">
      <c r="E116" t="str">
        <f t="shared" si="13"/>
        <v/>
      </c>
      <c r="F116" s="3"/>
      <c r="J116" s="5" t="str">
        <f>IFERROR(VLOOKUP($B116,Weightings!$A$2:$B$15,2,FALSE),"")</f>
        <v/>
      </c>
      <c r="K116" s="5" t="str">
        <f t="shared" si="14"/>
        <v/>
      </c>
      <c r="L116" s="5" t="str">
        <f t="shared" si="15"/>
        <v/>
      </c>
    </row>
    <row r="117" spans="5:12" ht="15" customHeight="1" x14ac:dyDescent="0.25">
      <c r="E117" t="str">
        <f t="shared" si="13"/>
        <v/>
      </c>
      <c r="F117" s="3"/>
      <c r="J117" s="5" t="str">
        <f>IFERROR(VLOOKUP($B117,Weightings!$A$2:$B$15,2,FALSE),"")</f>
        <v/>
      </c>
      <c r="K117" s="5" t="str">
        <f t="shared" si="14"/>
        <v/>
      </c>
      <c r="L117" s="5" t="str">
        <f t="shared" si="15"/>
        <v/>
      </c>
    </row>
    <row r="118" spans="5:12" ht="15" customHeight="1" x14ac:dyDescent="0.25">
      <c r="E118" t="str">
        <f t="shared" si="13"/>
        <v/>
      </c>
      <c r="F118" s="3"/>
      <c r="J118" s="5" t="str">
        <f>IFERROR(VLOOKUP($B118,Weightings!$A$2:$B$15,2,FALSE),"")</f>
        <v/>
      </c>
      <c r="K118" s="5" t="str">
        <f t="shared" si="14"/>
        <v/>
      </c>
      <c r="L118" s="5" t="str">
        <f t="shared" si="15"/>
        <v/>
      </c>
    </row>
    <row r="119" spans="5:12" ht="15" customHeight="1" x14ac:dyDescent="0.25">
      <c r="E119" t="str">
        <f t="shared" si="13"/>
        <v/>
      </c>
      <c r="F119" s="3"/>
      <c r="J119" s="5" t="str">
        <f>IFERROR(VLOOKUP($B119,Weightings!$A$2:$B$15,2,FALSE),"")</f>
        <v/>
      </c>
      <c r="K119" s="5" t="str">
        <f t="shared" si="14"/>
        <v/>
      </c>
      <c r="L119" s="5" t="str">
        <f t="shared" si="15"/>
        <v/>
      </c>
    </row>
    <row r="120" spans="5:12" ht="15" customHeight="1" x14ac:dyDescent="0.25">
      <c r="E120" t="str">
        <f t="shared" si="13"/>
        <v/>
      </c>
      <c r="F120" s="3"/>
      <c r="J120" s="5" t="str">
        <f>IFERROR(VLOOKUP($B120,Weightings!$A$2:$B$15,2,FALSE),"")</f>
        <v/>
      </c>
      <c r="K120" s="5" t="str">
        <f t="shared" si="14"/>
        <v/>
      </c>
      <c r="L120" s="5" t="str">
        <f t="shared" si="15"/>
        <v/>
      </c>
    </row>
    <row r="121" spans="5:12" ht="15" customHeight="1" x14ac:dyDescent="0.25">
      <c r="E121" t="str">
        <f t="shared" si="13"/>
        <v/>
      </c>
      <c r="F121" s="3"/>
      <c r="J121" s="5" t="str">
        <f>IFERROR(VLOOKUP($B121,Weightings!$A$2:$B$15,2,FALSE),"")</f>
        <v/>
      </c>
      <c r="K121" s="5" t="str">
        <f t="shared" si="14"/>
        <v/>
      </c>
      <c r="L121" s="5" t="str">
        <f t="shared" si="15"/>
        <v/>
      </c>
    </row>
    <row r="122" spans="5:12" ht="15" customHeight="1" x14ac:dyDescent="0.25">
      <c r="E122" t="str">
        <f t="shared" si="13"/>
        <v/>
      </c>
      <c r="F122" s="3"/>
      <c r="J122" s="5" t="str">
        <f>IFERROR(VLOOKUP($B122,Weightings!$A$2:$B$15,2,FALSE),"")</f>
        <v/>
      </c>
      <c r="K122" s="5" t="str">
        <f t="shared" si="14"/>
        <v/>
      </c>
      <c r="L122" s="5" t="str">
        <f t="shared" si="15"/>
        <v/>
      </c>
    </row>
    <row r="123" spans="5:12" ht="15" customHeight="1" x14ac:dyDescent="0.25">
      <c r="E123" t="str">
        <f t="shared" si="13"/>
        <v/>
      </c>
      <c r="F123" s="3"/>
      <c r="J123" s="5" t="str">
        <f>IFERROR(VLOOKUP($B123,Weightings!$A$2:$B$15,2,FALSE),"")</f>
        <v/>
      </c>
      <c r="K123" s="5" t="str">
        <f t="shared" si="14"/>
        <v/>
      </c>
      <c r="L123" s="5" t="str">
        <f t="shared" si="15"/>
        <v/>
      </c>
    </row>
    <row r="124" spans="5:12" ht="15" customHeight="1" x14ac:dyDescent="0.25">
      <c r="E124" t="str">
        <f t="shared" si="13"/>
        <v/>
      </c>
      <c r="F124" s="3"/>
      <c r="J124" s="5" t="str">
        <f>IFERROR(VLOOKUP($B124,Weightings!$A$2:$B$15,2,FALSE),"")</f>
        <v/>
      </c>
      <c r="K124" s="5" t="str">
        <f t="shared" si="14"/>
        <v/>
      </c>
      <c r="L124" s="5" t="str">
        <f t="shared" si="15"/>
        <v/>
      </c>
    </row>
    <row r="125" spans="5:12" ht="15" customHeight="1" x14ac:dyDescent="0.25">
      <c r="E125" t="str">
        <f t="shared" si="13"/>
        <v/>
      </c>
      <c r="F125" s="3"/>
      <c r="J125" s="5" t="str">
        <f>IFERROR(VLOOKUP($B125,Weightings!$A$2:$B$15,2,FALSE),"")</f>
        <v/>
      </c>
      <c r="K125" s="5" t="str">
        <f t="shared" si="14"/>
        <v/>
      </c>
      <c r="L125" s="5" t="str">
        <f t="shared" si="15"/>
        <v/>
      </c>
    </row>
    <row r="126" spans="5:12" ht="15" customHeight="1" x14ac:dyDescent="0.25">
      <c r="E126" t="str">
        <f t="shared" si="13"/>
        <v/>
      </c>
      <c r="F126" s="3"/>
      <c r="J126" s="5" t="str">
        <f>IFERROR(VLOOKUP($B126,Weightings!$A$2:$B$15,2,FALSE),"")</f>
        <v/>
      </c>
      <c r="K126" s="5" t="str">
        <f t="shared" si="14"/>
        <v/>
      </c>
      <c r="L126" s="5" t="str">
        <f t="shared" si="15"/>
        <v/>
      </c>
    </row>
    <row r="127" spans="5:12" ht="15" customHeight="1" x14ac:dyDescent="0.25">
      <c r="E127" t="str">
        <f t="shared" si="13"/>
        <v/>
      </c>
      <c r="F127" s="3"/>
      <c r="J127" s="5" t="str">
        <f>IFERROR(VLOOKUP($B127,Weightings!$A$2:$B$15,2,FALSE),"")</f>
        <v/>
      </c>
      <c r="K127" s="5" t="str">
        <f t="shared" si="14"/>
        <v/>
      </c>
      <c r="L127" s="5" t="str">
        <f t="shared" si="15"/>
        <v/>
      </c>
    </row>
    <row r="128" spans="5:12" ht="15" customHeight="1" x14ac:dyDescent="0.25">
      <c r="E128" t="str">
        <f t="shared" si="13"/>
        <v/>
      </c>
      <c r="F128" s="3"/>
      <c r="J128" s="5" t="str">
        <f>IFERROR(VLOOKUP($B128,Weightings!$A$2:$B$15,2,FALSE),"")</f>
        <v/>
      </c>
      <c r="K128" s="5" t="str">
        <f t="shared" si="14"/>
        <v/>
      </c>
      <c r="L128" s="5" t="str">
        <f t="shared" si="15"/>
        <v/>
      </c>
    </row>
    <row r="129" spans="5:12" ht="15" customHeight="1" x14ac:dyDescent="0.25">
      <c r="E129" t="str">
        <f t="shared" si="13"/>
        <v/>
      </c>
      <c r="F129" s="3"/>
      <c r="J129" s="5" t="str">
        <f>IFERROR(VLOOKUP($B129,Weightings!$A$2:$B$15,2,FALSE),"")</f>
        <v/>
      </c>
      <c r="K129" s="5" t="str">
        <f t="shared" si="14"/>
        <v/>
      </c>
      <c r="L129" s="5" t="str">
        <f t="shared" si="15"/>
        <v/>
      </c>
    </row>
    <row r="130" spans="5:12" ht="15" customHeight="1" x14ac:dyDescent="0.25">
      <c r="E130" t="str">
        <f t="shared" ref="E130:E139" si="16">IF(ISNUMBER(SEARCH("SHALL",UPPER($D130))),"SHALL",IF(ISNUMBER(SEARCH("SHOULD",UPPER($D130))),"SHOULD",IF(ISNUMBER(SEARCH("MAY",UPPER($D130))),"MAY","")))</f>
        <v/>
      </c>
      <c r="F130" s="3"/>
      <c r="J130" s="5" t="str">
        <f>IFERROR(VLOOKUP($B130,Weightings!$A$2:$B$15,2,FALSE),"")</f>
        <v/>
      </c>
      <c r="K130" s="5" t="str">
        <f t="shared" ref="K130:K139" si="17">IFERROR($J130*$I130,"")</f>
        <v/>
      </c>
      <c r="L130" s="5" t="str">
        <f t="shared" ref="L130:L139" si="18">IFERROR($J130*IF($E130="SHALL",5,IF($E130="SHOULD",3,IF($E130="MAY",1,0))),"")</f>
        <v/>
      </c>
    </row>
    <row r="131" spans="5:12" ht="15" customHeight="1" x14ac:dyDescent="0.25">
      <c r="E131" t="str">
        <f t="shared" si="16"/>
        <v/>
      </c>
      <c r="F131" s="3"/>
      <c r="J131" s="5" t="str">
        <f>IFERROR(VLOOKUP($B131,Weightings!$A$2:$B$15,2,FALSE),"")</f>
        <v/>
      </c>
      <c r="K131" s="5" t="str">
        <f t="shared" si="17"/>
        <v/>
      </c>
      <c r="L131" s="5" t="str">
        <f t="shared" si="18"/>
        <v/>
      </c>
    </row>
    <row r="132" spans="5:12" ht="15" customHeight="1" x14ac:dyDescent="0.25">
      <c r="E132" t="str">
        <f t="shared" si="16"/>
        <v/>
      </c>
      <c r="F132" s="3"/>
      <c r="J132" s="5" t="str">
        <f>IFERROR(VLOOKUP($B132,Weightings!$A$2:$B$15,2,FALSE),"")</f>
        <v/>
      </c>
      <c r="K132" s="5" t="str">
        <f t="shared" si="17"/>
        <v/>
      </c>
      <c r="L132" s="5" t="str">
        <f t="shared" si="18"/>
        <v/>
      </c>
    </row>
    <row r="133" spans="5:12" ht="15" customHeight="1" x14ac:dyDescent="0.25">
      <c r="E133" t="str">
        <f t="shared" si="16"/>
        <v/>
      </c>
      <c r="F133" s="3"/>
      <c r="J133" s="5" t="str">
        <f>IFERROR(VLOOKUP($B133,Weightings!$A$2:$B$15,2,FALSE),"")</f>
        <v/>
      </c>
      <c r="K133" s="5" t="str">
        <f t="shared" si="17"/>
        <v/>
      </c>
      <c r="L133" s="5" t="str">
        <f t="shared" si="18"/>
        <v/>
      </c>
    </row>
    <row r="134" spans="5:12" ht="15" customHeight="1" x14ac:dyDescent="0.25">
      <c r="E134" t="str">
        <f t="shared" si="16"/>
        <v/>
      </c>
      <c r="F134" s="3"/>
      <c r="J134" s="5" t="str">
        <f>IFERROR(VLOOKUP($B134,Weightings!$A$2:$B$15,2,FALSE),"")</f>
        <v/>
      </c>
      <c r="K134" s="5" t="str">
        <f t="shared" si="17"/>
        <v/>
      </c>
      <c r="L134" s="5" t="str">
        <f t="shared" si="18"/>
        <v/>
      </c>
    </row>
    <row r="135" spans="5:12" ht="15" customHeight="1" x14ac:dyDescent="0.25">
      <c r="E135" t="str">
        <f t="shared" si="16"/>
        <v/>
      </c>
      <c r="F135" s="3"/>
      <c r="J135" s="5" t="str">
        <f>IFERROR(VLOOKUP($B135,Weightings!$A$2:$B$15,2,FALSE),"")</f>
        <v/>
      </c>
      <c r="K135" s="5" t="str">
        <f t="shared" si="17"/>
        <v/>
      </c>
      <c r="L135" s="5" t="str">
        <f t="shared" si="18"/>
        <v/>
      </c>
    </row>
    <row r="136" spans="5:12" ht="15" customHeight="1" x14ac:dyDescent="0.25">
      <c r="E136" t="str">
        <f t="shared" si="16"/>
        <v/>
      </c>
      <c r="F136" s="3"/>
      <c r="J136" s="5" t="str">
        <f>IFERROR(VLOOKUP($B136,Weightings!$A$2:$B$15,2,FALSE),"")</f>
        <v/>
      </c>
      <c r="K136" s="5" t="str">
        <f t="shared" si="17"/>
        <v/>
      </c>
      <c r="L136" s="5" t="str">
        <f t="shared" si="18"/>
        <v/>
      </c>
    </row>
    <row r="137" spans="5:12" ht="15" customHeight="1" x14ac:dyDescent="0.25">
      <c r="E137" t="str">
        <f t="shared" si="16"/>
        <v/>
      </c>
      <c r="F137" s="3"/>
      <c r="J137" s="5" t="str">
        <f>IFERROR(VLOOKUP($B137,Weightings!$A$2:$B$15,2,FALSE),"")</f>
        <v/>
      </c>
      <c r="K137" s="5" t="str">
        <f t="shared" si="17"/>
        <v/>
      </c>
      <c r="L137" s="5" t="str">
        <f t="shared" si="18"/>
        <v/>
      </c>
    </row>
    <row r="138" spans="5:12" ht="15" customHeight="1" x14ac:dyDescent="0.25">
      <c r="E138" t="str">
        <f t="shared" si="16"/>
        <v/>
      </c>
      <c r="F138" s="3"/>
      <c r="J138" s="5" t="str">
        <f>IFERROR(VLOOKUP($B138,Weightings!$A$2:$B$15,2,FALSE),"")</f>
        <v/>
      </c>
      <c r="K138" s="5" t="str">
        <f t="shared" si="17"/>
        <v/>
      </c>
      <c r="L138" s="5" t="str">
        <f t="shared" si="18"/>
        <v/>
      </c>
    </row>
    <row r="139" spans="5:12" ht="15" customHeight="1" x14ac:dyDescent="0.25">
      <c r="E139" t="str">
        <f t="shared" si="16"/>
        <v/>
      </c>
      <c r="F139" s="3"/>
      <c r="J139" s="5" t="str">
        <f>IFERROR(VLOOKUP($B139,Weightings!$A$2:$B$15,2,FALSE),"")</f>
        <v/>
      </c>
      <c r="K139" s="5" t="str">
        <f t="shared" si="17"/>
        <v/>
      </c>
      <c r="L139" s="5" t="str">
        <f t="shared" si="18"/>
        <v/>
      </c>
    </row>
  </sheetData>
  <sheetProtection algorithmName="SHA-512" hashValue="Rh20vI0UlhNbsubU7gvQrAcUDMnpDecWiyG4xeG794EVnKHifmdlaof/1X+Gg2vJh3naYbb5++14PAV6IJ8uZw==" saltValue="gpTBBP3Vr2fQmfxrUxPFpA==" spinCount="100000" sheet="1" objects="1" scenarios="1" selectLockedCells="1"/>
  <autoFilter ref="A1:G40" xr:uid="{00000000-0009-0000-0000-000003000000}"/>
  <dataValidations count="3">
    <dataValidation type="list" allowBlank="1" sqref="G26:G139" xr:uid="{00000000-0002-0000-0300-000000000000}">
      <formula1>"Compliant,Non-Compliant,Roadmap,Not applicable"</formula1>
    </dataValidation>
    <dataValidation type="list" allowBlank="1" sqref="H26:H139" xr:uid="{00000000-0002-0000-0300-000001000000}">
      <formula1>INDIRECT("Roadmap_"&amp;IF($E26="","MAY",$E26))</formula1>
    </dataValidation>
    <dataValidation type="list" allowBlank="1" showInputMessage="1" errorTitle="Invalid Compliance Value" error="Please select Compliant, Non-compliant, or Roadmap." promptTitle="Select from drop down list" prompt="Compliant, Non-Compliant, Roadmap" sqref="G2:G25" xr:uid="{160BA5BF-77B5-4D90-AE84-C4F8FC286673}">
      <formula1>"Compliant,Non-compliant,Roadmap"</formula1>
    </dataValidation>
  </dataValidation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3">
        <x14:dataValidation type="list" allowBlank="1" showInputMessage="1" showErrorMessage="1" promptTitle="Select from drop down list" prompt="Within 6 months from contract commencement or within 12 months from contract commencement" xr:uid="{96F05FAD-8FD6-4307-982A-EFC132F72A7D}">
          <x14:formula1>
            <xm:f>Lists!$A$1:$A$2</xm:f>
          </x14:formula1>
          <xm:sqref>H2:H4</xm:sqref>
        </x14:dataValidation>
        <x14:dataValidation type="list" allowBlank="1" showInputMessage="1" showErrorMessage="1" promptTitle="Select from a drop down list" prompt="Within 6 months from contract commencement or within 12 months from contract commencement" xr:uid="{9C775181-F83B-4D1D-AD1B-4484BEF39400}">
          <x14:formula1>
            <xm:f>Lists!$A$1:$A$2</xm:f>
          </x14:formula1>
          <xm:sqref>H7:H13 H15 H17:H18 H20 H22:H23</xm:sqref>
        </x14:dataValidation>
        <x14:dataValidation type="list" allowBlank="1" showInputMessage="1" showErrorMessage="1" promptTitle="Select from a drop down list" prompt="Within 12 months from contract commencement" xr:uid="{48F3813A-3EEC-4DC4-BCB3-9A7B0BC8A642}">
          <x14:formula1>
            <xm:f>Lists!$B$1</xm:f>
          </x14:formula1>
          <xm:sqref>H5:H6 H14 H16 H19 H21 H24:H25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4"/>
  <sheetViews>
    <sheetView workbookViewId="0">
      <selection activeCell="F15" sqref="F15"/>
    </sheetView>
  </sheetViews>
  <sheetFormatPr defaultColWidth="8.85546875" defaultRowHeight="15" x14ac:dyDescent="0.25"/>
  <cols>
    <col min="1" max="1" width="33.42578125" customWidth="1"/>
    <col min="2" max="2" width="37.140625" customWidth="1"/>
    <col min="3" max="3" width="27.42578125" customWidth="1"/>
    <col min="4" max="4" width="48" customWidth="1"/>
    <col min="5" max="5" width="42.140625" customWidth="1"/>
    <col min="6" max="6" width="50.85546875" customWidth="1"/>
    <col min="7" max="7" width="47.140625" customWidth="1"/>
    <col min="8" max="8" width="18.7109375" customWidth="1"/>
  </cols>
  <sheetData>
    <row r="1" spans="1:8" x14ac:dyDescent="0.25">
      <c r="A1" s="27" t="s">
        <v>583</v>
      </c>
      <c r="B1" s="27" t="s">
        <v>584</v>
      </c>
      <c r="C1" s="28" t="s">
        <v>585</v>
      </c>
      <c r="D1" s="29" t="s">
        <v>586</v>
      </c>
      <c r="F1" s="1"/>
      <c r="G1" s="1"/>
      <c r="H1" s="1"/>
    </row>
    <row r="2" spans="1:8" x14ac:dyDescent="0.25">
      <c r="A2" t="s">
        <v>179</v>
      </c>
      <c r="B2">
        <v>10</v>
      </c>
      <c r="C2">
        <f>SUMIF(Questions!$B:$B,$A2,Questions!$L:$L)+SUMIF(NFRs!$B:$B,$A2,NFRs!$L:$L)</f>
        <v>1430</v>
      </c>
      <c r="D2" s="26">
        <f t="shared" ref="D2:D18" si="0">IFERROR(C2/SUM($C$2:$C$18),"")</f>
        <v>0.19770496336236693</v>
      </c>
    </row>
    <row r="3" spans="1:8" x14ac:dyDescent="0.25">
      <c r="A3" t="s">
        <v>144</v>
      </c>
      <c r="B3">
        <v>9</v>
      </c>
      <c r="C3">
        <f>SUMIF(Questions!$B:$B,$A3,Questions!$L:$L)+SUMIF(NFRs!$B:$B,$A3,NFRs!$L:$L)</f>
        <v>540</v>
      </c>
      <c r="D3" s="26">
        <f t="shared" si="0"/>
        <v>7.4657818332642054E-2</v>
      </c>
    </row>
    <row r="4" spans="1:8" x14ac:dyDescent="0.25">
      <c r="A4" t="s">
        <v>31</v>
      </c>
      <c r="B4">
        <v>6</v>
      </c>
      <c r="C4">
        <f>SUMIF(Questions!$B:$B,$A4,Questions!$L:$L)+SUMIF(NFRs!$B:$B,$A4,NFRs!$L:$L)</f>
        <v>180</v>
      </c>
      <c r="D4" s="26">
        <f t="shared" si="0"/>
        <v>2.4885939444214019E-2</v>
      </c>
    </row>
    <row r="5" spans="1:8" x14ac:dyDescent="0.25">
      <c r="A5" t="s">
        <v>264</v>
      </c>
      <c r="B5">
        <v>13</v>
      </c>
      <c r="C5">
        <f>SUMIF(Questions!$B:$B,$A5,Questions!$L:$L)+SUMIF(NFRs!$B:$B,$A5,NFRs!$L:$L)</f>
        <v>988</v>
      </c>
      <c r="D5" s="26">
        <f t="shared" si="0"/>
        <v>0.13659615650490806</v>
      </c>
    </row>
    <row r="6" spans="1:8" x14ac:dyDescent="0.25">
      <c r="A6" t="s">
        <v>121</v>
      </c>
      <c r="B6">
        <v>6</v>
      </c>
      <c r="C6">
        <f>SUMIF(Questions!$B:$B,$A6,Questions!$L:$L)+SUMIF(NFRs!$B:$B,$A6,NFRs!$L:$L)</f>
        <v>108</v>
      </c>
      <c r="D6" s="26">
        <f t="shared" si="0"/>
        <v>1.4931563666528411E-2</v>
      </c>
    </row>
    <row r="7" spans="1:8" x14ac:dyDescent="0.25">
      <c r="A7" t="s">
        <v>111</v>
      </c>
      <c r="B7">
        <v>9</v>
      </c>
      <c r="C7">
        <f>SUMIF(Questions!$B:$B,$A7,Questions!$L:$L)+SUMIF(NFRs!$B:$B,$A7,NFRs!$L:$L)</f>
        <v>135</v>
      </c>
      <c r="D7" s="26">
        <f t="shared" si="0"/>
        <v>1.8664454583160513E-2</v>
      </c>
    </row>
    <row r="8" spans="1:8" x14ac:dyDescent="0.25">
      <c r="A8" t="s">
        <v>59</v>
      </c>
      <c r="B8">
        <v>1</v>
      </c>
      <c r="C8">
        <f>SUMIF(Questions!$B:$B,$A8,Questions!$L:$L)+SUMIF(NFRs!$B:$B,$A8,NFRs!$L:$L)</f>
        <v>8</v>
      </c>
      <c r="D8" s="26">
        <f t="shared" si="0"/>
        <v>1.1060417530761786E-3</v>
      </c>
    </row>
    <row r="9" spans="1:8" x14ac:dyDescent="0.25">
      <c r="A9" t="s">
        <v>351</v>
      </c>
      <c r="B9">
        <v>3</v>
      </c>
      <c r="C9">
        <f>SUMIF(Questions!$B:$B,$A9,Questions!$L:$L)+SUMIF(NFRs!$B:$B,$A9,NFRs!$L:$L)</f>
        <v>168</v>
      </c>
      <c r="D9" s="26">
        <f t="shared" si="0"/>
        <v>2.3226876814599753E-2</v>
      </c>
    </row>
    <row r="10" spans="1:8" x14ac:dyDescent="0.25">
      <c r="A10" t="s">
        <v>261</v>
      </c>
      <c r="B10">
        <v>4</v>
      </c>
      <c r="C10">
        <f>SUMIF(Questions!$B:$B,$A10,Questions!$L:$L)+SUMIF(NFRs!$B:$B,$A10,NFRs!$L:$L)</f>
        <v>264</v>
      </c>
      <c r="D10" s="26">
        <f t="shared" si="0"/>
        <v>3.6499377851513894E-2</v>
      </c>
    </row>
    <row r="11" spans="1:8" x14ac:dyDescent="0.25">
      <c r="A11" t="s">
        <v>388</v>
      </c>
      <c r="B11">
        <v>4</v>
      </c>
      <c r="C11">
        <f>SUMIF(Questions!$B:$B,$A11,Questions!$L:$L)+SUMIF(NFRs!$B:$B,$A11,NFRs!$L:$L)</f>
        <v>56</v>
      </c>
      <c r="D11" s="26">
        <f t="shared" si="0"/>
        <v>7.7422922715332503E-3</v>
      </c>
    </row>
    <row r="12" spans="1:8" x14ac:dyDescent="0.25">
      <c r="A12" t="s">
        <v>400</v>
      </c>
      <c r="B12">
        <v>3</v>
      </c>
      <c r="C12">
        <f>SUMIF(Questions!$B:$B,$A12,Questions!$L:$L)+SUMIF(NFRs!$B:$B,$A12,NFRs!$L:$L)</f>
        <v>102</v>
      </c>
      <c r="D12" s="26">
        <f t="shared" si="0"/>
        <v>1.4102032351721278E-2</v>
      </c>
    </row>
    <row r="13" spans="1:8" x14ac:dyDescent="0.25">
      <c r="A13" t="s">
        <v>50</v>
      </c>
      <c r="B13">
        <v>2</v>
      </c>
      <c r="C13">
        <f>SUMIF(Questions!$B:$B,$A13,Questions!$L:$L)+SUMIF(NFRs!$B:$B,$A13,NFRs!$L:$L)</f>
        <v>30</v>
      </c>
      <c r="D13" s="26">
        <f t="shared" si="0"/>
        <v>4.1476565740356701E-3</v>
      </c>
    </row>
    <row r="14" spans="1:8" x14ac:dyDescent="0.25">
      <c r="A14" t="s">
        <v>66</v>
      </c>
      <c r="B14">
        <v>8</v>
      </c>
      <c r="C14">
        <f>SUMIF(Questions!$B:$B,$A14,Questions!$L:$L)+SUMIF(NFRs!$B:$B,$A14,NFRs!$L:$L)</f>
        <v>536</v>
      </c>
      <c r="D14" s="26">
        <f t="shared" si="0"/>
        <v>7.4104797456103974E-2</v>
      </c>
    </row>
    <row r="15" spans="1:8" x14ac:dyDescent="0.25">
      <c r="A15" t="s">
        <v>4</v>
      </c>
      <c r="B15">
        <v>8</v>
      </c>
      <c r="C15">
        <f>SUMIF(Questions!$B:$B,$A15,Questions!$L:$L)+SUMIF(NFRs!$B:$B,$A15,NFRs!$L:$L)</f>
        <v>832</v>
      </c>
      <c r="D15" s="26">
        <f t="shared" si="0"/>
        <v>0.11502834231992258</v>
      </c>
    </row>
    <row r="16" spans="1:8" x14ac:dyDescent="0.25">
      <c r="A16" t="s">
        <v>469</v>
      </c>
      <c r="B16">
        <v>7</v>
      </c>
      <c r="C16">
        <f>SUMIF(Questions!$B:$B,$A16,Questions!$L:$L)+SUMIF(NFRs!$B:$B,$A16,NFRs!$L:$L)</f>
        <v>826</v>
      </c>
      <c r="D16" s="26">
        <f t="shared" si="0"/>
        <v>0.11419881100511545</v>
      </c>
    </row>
    <row r="17" spans="1:4" x14ac:dyDescent="0.25">
      <c r="A17" t="s">
        <v>443</v>
      </c>
      <c r="B17">
        <v>10</v>
      </c>
      <c r="C17">
        <f>SUMIF(Questions!$B:$B,$A17,Questions!$L:$L)+SUMIF(NFRs!$B:$B,$A17,NFRs!$L:$L)</f>
        <v>580</v>
      </c>
      <c r="D17" s="26">
        <f t="shared" si="0"/>
        <v>8.0188027098022946E-2</v>
      </c>
    </row>
    <row r="18" spans="1:4" x14ac:dyDescent="0.25">
      <c r="A18" t="s">
        <v>424</v>
      </c>
      <c r="B18">
        <v>10</v>
      </c>
      <c r="C18">
        <f>SUMIF(Questions!$B:$B,$A18,Questions!$L:$L)+SUMIF(NFRs!$B:$B,$A18,NFRs!$L:$L)</f>
        <v>450</v>
      </c>
      <c r="D18" s="26">
        <f t="shared" si="0"/>
        <v>6.2214848610535049E-2</v>
      </c>
    </row>
    <row r="19" spans="1:4" x14ac:dyDescent="0.25">
      <c r="B19" s="1">
        <f>SUM(B2:B18)</f>
        <v>113</v>
      </c>
      <c r="C19" s="1">
        <f>SUM(C2:C18)</f>
        <v>7233</v>
      </c>
      <c r="D19" s="26">
        <f>SUM(D2:D18)</f>
        <v>0.99999999999999989</v>
      </c>
    </row>
    <row r="25" spans="1:4" ht="25.5" customHeight="1" x14ac:dyDescent="0.25">
      <c r="A25" s="30" t="s">
        <v>587</v>
      </c>
      <c r="B25" s="31" t="s">
        <v>588</v>
      </c>
      <c r="C25" s="32" t="s">
        <v>589</v>
      </c>
    </row>
    <row r="26" spans="1:4" ht="37.5" customHeight="1" x14ac:dyDescent="0.25">
      <c r="A26" s="53" t="s">
        <v>590</v>
      </c>
      <c r="B26" s="54" t="s">
        <v>591</v>
      </c>
      <c r="C26" s="55" t="s">
        <v>592</v>
      </c>
    </row>
    <row r="27" spans="1:4" ht="50.25" customHeight="1" x14ac:dyDescent="0.25">
      <c r="A27" s="56" t="s">
        <v>590</v>
      </c>
      <c r="B27" s="57" t="s">
        <v>593</v>
      </c>
      <c r="C27" s="58" t="s">
        <v>594</v>
      </c>
    </row>
    <row r="28" spans="1:4" ht="50.25" customHeight="1" x14ac:dyDescent="0.25">
      <c r="A28" s="56" t="s">
        <v>590</v>
      </c>
      <c r="B28" s="57" t="s">
        <v>595</v>
      </c>
      <c r="C28" s="58" t="s">
        <v>596</v>
      </c>
    </row>
    <row r="29" spans="1:4" ht="37.5" customHeight="1" x14ac:dyDescent="0.25">
      <c r="A29" s="59" t="s">
        <v>590</v>
      </c>
      <c r="B29" s="60" t="s">
        <v>597</v>
      </c>
      <c r="C29" s="61" t="s">
        <v>598</v>
      </c>
    </row>
    <row r="30" spans="1:4" ht="37.5" customHeight="1" x14ac:dyDescent="0.25">
      <c r="A30" s="53" t="s">
        <v>599</v>
      </c>
      <c r="B30" s="54" t="s">
        <v>591</v>
      </c>
      <c r="C30" s="55" t="s">
        <v>594</v>
      </c>
    </row>
    <row r="31" spans="1:4" ht="50.25" customHeight="1" x14ac:dyDescent="0.25">
      <c r="A31" s="56" t="s">
        <v>599</v>
      </c>
      <c r="B31" s="57" t="s">
        <v>595</v>
      </c>
      <c r="C31" s="58" t="s">
        <v>596</v>
      </c>
    </row>
    <row r="32" spans="1:4" ht="37.5" customHeight="1" x14ac:dyDescent="0.25">
      <c r="A32" s="59" t="s">
        <v>599</v>
      </c>
      <c r="B32" s="60" t="s">
        <v>597</v>
      </c>
      <c r="C32" s="62" t="s">
        <v>600</v>
      </c>
    </row>
    <row r="33" spans="1:3" ht="37.5" customHeight="1" x14ac:dyDescent="0.25">
      <c r="A33" s="53"/>
      <c r="B33" s="54"/>
      <c r="C33" s="55"/>
    </row>
    <row r="34" spans="1:3" ht="37.5" customHeight="1" x14ac:dyDescent="0.25">
      <c r="A34" s="63"/>
      <c r="B34" s="64"/>
      <c r="C34" s="65"/>
    </row>
  </sheetData>
  <sheetProtection algorithmName="SHA-512" hashValue="Lqtb78qySvTusT4TDNphYoSWNFsOVErbOxhqF6qSpZl20/XTERHpPm6WZaWfI0ga+RX2Ff14iW7YTKko6mkohg==" saltValue="Mjq6NMDGOeGWj5TkLPLbRg==" spinCount="100000" sheet="1" selectLockedCells="1" selectUnlockedCells="1"/>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
  <sheetViews>
    <sheetView workbookViewId="0">
      <selection activeCell="A18" sqref="A18:B18"/>
    </sheetView>
  </sheetViews>
  <sheetFormatPr defaultColWidth="8.85546875" defaultRowHeight="15" x14ac:dyDescent="0.25"/>
  <cols>
    <col min="1" max="1" width="54.7109375" customWidth="1"/>
    <col min="2" max="2" width="72.85546875" customWidth="1"/>
  </cols>
  <sheetData>
    <row r="1" spans="1:2" x14ac:dyDescent="0.25">
      <c r="A1" t="s">
        <v>601</v>
      </c>
      <c r="B1" t="s">
        <v>602</v>
      </c>
    </row>
    <row r="2" spans="1:2" x14ac:dyDescent="0.25">
      <c r="A2" t="s">
        <v>602</v>
      </c>
    </row>
  </sheetData>
  <sheetProtection algorithmName="SHA-512" hashValue="91xwkVZw+Q4Qi5JGcrFz2kL0m20N2XUQv0oBtF/RTK2tXHqwTL4bBJwBaeAc2lmQmYTL6m+ot7aJNMBK6/WWFg==" saltValue="f1cGoLt5/LDBMXsDW9upbg==" spinCount="100000" sheet="1" objects="1" scenarios="1" selectLockedCells="1" selectUnlockedCells="1"/>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B41DB57811B14FA7AA263FD7CC1955" ma:contentTypeVersion="16" ma:contentTypeDescription="Create a new document." ma:contentTypeScope="" ma:versionID="ae5844905e6d1bdefd7a4a323fc29324">
  <xsd:schema xmlns:xsd="http://www.w3.org/2001/XMLSchema" xmlns:xs="http://www.w3.org/2001/XMLSchema" xmlns:p="http://schemas.microsoft.com/office/2006/metadata/properties" xmlns:ns2="d9d6cdcf-c928-46fb-8e42-476d07fbee25" targetNamespace="http://schemas.microsoft.com/office/2006/metadata/properties" ma:root="true" ma:fieldsID="b93ec5e1ff02809c4572247b054a29dc" ns2:_="">
    <xsd:import namespace="d9d6cdcf-c928-46fb-8e42-476d07fbee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2:MediaServiceOCR"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d6cdcf-c928-46fb-8e42-476d07fbee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10a4360-04d9-4667-be95-b97e4a7e4ae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Date" ma:index="19"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9d6cdcf-c928-46fb-8e42-476d07fbee25">
      <Terms xmlns="http://schemas.microsoft.com/office/infopath/2007/PartnerControls"/>
    </lcf76f155ced4ddcb4097134ff3c332f>
    <Date xmlns="d9d6cdcf-c928-46fb-8e42-476d07fbee25" xsi:nil="true"/>
  </documentManagement>
</p:properties>
</file>

<file path=customXml/itemProps1.xml><?xml version="1.0" encoding="utf-8"?>
<ds:datastoreItem xmlns:ds="http://schemas.openxmlformats.org/officeDocument/2006/customXml" ds:itemID="{C5F1758E-C47C-4428-9430-35EC670E8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d6cdcf-c928-46fb-8e42-476d07fbee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3A15AB-AE32-4EBE-9BDD-DA8DBA040D00}">
  <ds:schemaRefs>
    <ds:schemaRef ds:uri="http://schemas.microsoft.com/sharepoint/v3/contenttype/forms"/>
  </ds:schemaRefs>
</ds:datastoreItem>
</file>

<file path=customXml/itemProps3.xml><?xml version="1.0" encoding="utf-8"?>
<ds:datastoreItem xmlns:ds="http://schemas.openxmlformats.org/officeDocument/2006/customXml" ds:itemID="{C0EF8A15-3742-4D20-B6A6-96924C11AFD1}">
  <ds:schemaRefs>
    <ds:schemaRef ds:uri="http://schemas.microsoft.com/office/2006/metadata/properties"/>
    <ds:schemaRef ds:uri="http://schemas.microsoft.com/office/infopath/2007/PartnerControls"/>
    <ds:schemaRef ds:uri="d9d6cdcf-c928-46fb-8e42-476d07fbee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Questions</vt:lpstr>
      <vt:lpstr>NFRs</vt:lpstr>
      <vt:lpstr>Weightings</vt:lpstr>
      <vt:lpstr>Lists</vt:lpstr>
      <vt:lpstr>Roadmap_MAY</vt:lpstr>
      <vt:lpstr>Roadmap_SHALL</vt:lpstr>
      <vt:lpstr>Roadmap_SHOULD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Sion Pugh - S4C</cp:lastModifiedBy>
  <cp:revision/>
  <dcterms:created xsi:type="dcterms:W3CDTF">2025-11-18T13:27:30Z</dcterms:created>
  <dcterms:modified xsi:type="dcterms:W3CDTF">2026-03-20T14:16:47Z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0x01010048B41DB57811B14FA7AA263FD7CC1955</vt:lpwstr>
  </property>
  <property fmtid="{D5CDD505-2E9C-101B-9397-08002B2CF9AE}" pid="3" name="MediaServiceImageTags">
    <vt:lpwstr/>
  </property>
</Properties>
</file>